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LE DAN DOKUMEN LAPTOP ASUS IBUK\Semester 3\TESIS_SIAP EDIT\Tesis_Lengkap\JURNAL (PUBLIKASI NASIONAL)\Jurnal Madani\Kirim Ibu Utari\"/>
    </mc:Choice>
  </mc:AlternateContent>
  <bookViews>
    <workbookView xWindow="0" yWindow="0" windowWidth="20490" windowHeight="7755" activeTab="4"/>
  </bookViews>
  <sheets>
    <sheet name="Rekap AHP" sheetId="3" r:id="rId1"/>
    <sheet name="Analisis AHP Pra-Iterasi" sheetId="8" r:id="rId2"/>
    <sheet name="Literasi Tahap 1" sheetId="4" r:id="rId3"/>
    <sheet name="Literasi Tahap 2" sheetId="9" r:id="rId4"/>
    <sheet name="Literasi Tahap 3" sheetId="10" r:id="rId5"/>
    <sheet name="Kesimpulan Analisis AHP" sheetId="7" r:id="rId6"/>
  </sheets>
  <definedNames>
    <definedName name="A">'Literasi Tahap 1'!$C$4:$K$12</definedName>
    <definedName name="B">'Literasi Tahap 1'!$O$4:$W$12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4" l="1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D20" i="3"/>
  <c r="J22" i="10" l="1"/>
  <c r="I22" i="10"/>
  <c r="H22" i="10"/>
  <c r="G22" i="10"/>
  <c r="F22" i="10"/>
  <c r="E22" i="10"/>
  <c r="D22" i="10"/>
  <c r="C22" i="10"/>
  <c r="J21" i="10"/>
  <c r="I21" i="10"/>
  <c r="H21" i="10"/>
  <c r="G21" i="10"/>
  <c r="F21" i="10"/>
  <c r="E21" i="10"/>
  <c r="D21" i="10"/>
  <c r="C21" i="10"/>
  <c r="J20" i="10"/>
  <c r="I20" i="10"/>
  <c r="H20" i="10"/>
  <c r="G20" i="10"/>
  <c r="F20" i="10"/>
  <c r="E20" i="10"/>
  <c r="D20" i="10"/>
  <c r="C20" i="10"/>
  <c r="J19" i="10"/>
  <c r="I19" i="10"/>
  <c r="H19" i="10"/>
  <c r="G19" i="10"/>
  <c r="F19" i="10"/>
  <c r="E19" i="10"/>
  <c r="D19" i="10"/>
  <c r="C19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J15" i="10"/>
  <c r="I15" i="10"/>
  <c r="H15" i="10"/>
  <c r="G15" i="10"/>
  <c r="F15" i="10"/>
  <c r="E15" i="10"/>
  <c r="D15" i="10"/>
  <c r="C15" i="10"/>
  <c r="J22" i="9"/>
  <c r="I22" i="9"/>
  <c r="H22" i="9"/>
  <c r="G22" i="9"/>
  <c r="F22" i="9"/>
  <c r="E22" i="9"/>
  <c r="J21" i="9"/>
  <c r="I21" i="9"/>
  <c r="H21" i="9"/>
  <c r="G21" i="9"/>
  <c r="F21" i="9"/>
  <c r="E21" i="9"/>
  <c r="J20" i="9"/>
  <c r="I20" i="9"/>
  <c r="H20" i="9"/>
  <c r="G20" i="9"/>
  <c r="F20" i="9"/>
  <c r="E20" i="9"/>
  <c r="J19" i="9"/>
  <c r="I19" i="9"/>
  <c r="H19" i="9"/>
  <c r="G19" i="9"/>
  <c r="F19" i="9"/>
  <c r="E19" i="9"/>
  <c r="J18" i="9"/>
  <c r="I18" i="9"/>
  <c r="H18" i="9"/>
  <c r="G18" i="9"/>
  <c r="F18" i="9"/>
  <c r="E18" i="9"/>
  <c r="J17" i="9"/>
  <c r="I17" i="9"/>
  <c r="H17" i="9"/>
  <c r="G17" i="9"/>
  <c r="F17" i="9"/>
  <c r="E17" i="9"/>
  <c r="J16" i="9"/>
  <c r="I16" i="9"/>
  <c r="H16" i="9"/>
  <c r="G16" i="9"/>
  <c r="F16" i="9"/>
  <c r="E16" i="9"/>
  <c r="J15" i="9"/>
  <c r="I15" i="9"/>
  <c r="H15" i="9"/>
  <c r="G15" i="9"/>
  <c r="F15" i="9"/>
  <c r="E15" i="9"/>
  <c r="B11" i="8"/>
  <c r="N15" i="10" l="1"/>
  <c r="N16" i="10"/>
  <c r="N17" i="10"/>
  <c r="N18" i="10"/>
  <c r="N19" i="10"/>
  <c r="N21" i="10"/>
  <c r="N22" i="10"/>
  <c r="N20" i="10"/>
  <c r="N23" i="10" l="1"/>
  <c r="O15" i="10" s="1"/>
  <c r="O17" i="10" l="1"/>
  <c r="O21" i="10"/>
  <c r="O22" i="10"/>
  <c r="O19" i="10"/>
  <c r="O16" i="10"/>
  <c r="O18" i="10"/>
  <c r="O20" i="10"/>
  <c r="O23" i="10" l="1"/>
  <c r="I11" i="8" l="1"/>
  <c r="V21" i="3" l="1"/>
  <c r="W21" i="3"/>
  <c r="X21" i="3"/>
  <c r="Y21" i="3"/>
  <c r="Z21" i="3"/>
  <c r="C11" i="8" l="1"/>
  <c r="C19" i="8" s="1"/>
  <c r="D11" i="8"/>
  <c r="D18" i="8" s="1"/>
  <c r="E11" i="8"/>
  <c r="E17" i="8" s="1"/>
  <c r="F11" i="8"/>
  <c r="G11" i="8"/>
  <c r="H11" i="8"/>
  <c r="H18" i="8" s="1"/>
  <c r="I17" i="8"/>
  <c r="D23" i="8" l="1"/>
  <c r="D20" i="8"/>
  <c r="D16" i="8"/>
  <c r="H19" i="8"/>
  <c r="D19" i="8"/>
  <c r="C16" i="8"/>
  <c r="C23" i="8"/>
  <c r="B21" i="8"/>
  <c r="C20" i="8"/>
  <c r="G19" i="8"/>
  <c r="B18" i="8"/>
  <c r="H16" i="8"/>
  <c r="B22" i="8"/>
  <c r="H20" i="8"/>
  <c r="B20" i="8"/>
  <c r="E19" i="8"/>
  <c r="G17" i="8"/>
  <c r="G16" i="8"/>
  <c r="E23" i="8"/>
  <c r="G21" i="8"/>
  <c r="G20" i="8"/>
  <c r="I19" i="8"/>
  <c r="C17" i="8"/>
  <c r="B16" i="8"/>
  <c r="C21" i="8"/>
  <c r="B17" i="8"/>
  <c r="F18" i="8"/>
  <c r="I23" i="8"/>
  <c r="E22" i="8"/>
  <c r="I18" i="8"/>
  <c r="I21" i="8"/>
  <c r="I16" i="8"/>
  <c r="E16" i="8"/>
  <c r="F23" i="8"/>
  <c r="B23" i="8"/>
  <c r="G22" i="8"/>
  <c r="C22" i="8"/>
  <c r="H21" i="8"/>
  <c r="D21" i="8"/>
  <c r="I20" i="8"/>
  <c r="E20" i="8"/>
  <c r="F19" i="8"/>
  <c r="B19" i="8"/>
  <c r="G18" i="8"/>
  <c r="C18" i="8"/>
  <c r="H17" i="8"/>
  <c r="D17" i="8"/>
  <c r="G23" i="8"/>
  <c r="F22" i="8"/>
  <c r="I22" i="8"/>
  <c r="F21" i="8"/>
  <c r="E18" i="8"/>
  <c r="F17" i="8"/>
  <c r="F16" i="8"/>
  <c r="H23" i="8"/>
  <c r="H22" i="8"/>
  <c r="D22" i="8"/>
  <c r="E21" i="8"/>
  <c r="F20" i="8"/>
  <c r="D22" i="4"/>
  <c r="E22" i="4"/>
  <c r="F22" i="4"/>
  <c r="G22" i="4"/>
  <c r="H22" i="4"/>
  <c r="I22" i="4"/>
  <c r="J22" i="4"/>
  <c r="C22" i="4"/>
  <c r="D21" i="4"/>
  <c r="E21" i="4"/>
  <c r="F21" i="4"/>
  <c r="G21" i="4"/>
  <c r="H21" i="4"/>
  <c r="I21" i="4"/>
  <c r="J21" i="4"/>
  <c r="C21" i="4"/>
  <c r="D20" i="4"/>
  <c r="E20" i="4"/>
  <c r="F20" i="4"/>
  <c r="G20" i="4"/>
  <c r="H20" i="4"/>
  <c r="I20" i="4"/>
  <c r="J20" i="4"/>
  <c r="C20" i="4"/>
  <c r="D19" i="4"/>
  <c r="E19" i="4"/>
  <c r="F19" i="4"/>
  <c r="G19" i="4"/>
  <c r="H19" i="4"/>
  <c r="I19" i="4"/>
  <c r="J19" i="4"/>
  <c r="C19" i="4"/>
  <c r="C15" i="4"/>
  <c r="D18" i="4"/>
  <c r="E18" i="4"/>
  <c r="F18" i="4"/>
  <c r="G18" i="4"/>
  <c r="H18" i="4"/>
  <c r="I18" i="4"/>
  <c r="J18" i="4"/>
  <c r="C18" i="4"/>
  <c r="C17" i="4"/>
  <c r="D17" i="4"/>
  <c r="E17" i="4"/>
  <c r="F17" i="4"/>
  <c r="G17" i="4"/>
  <c r="H17" i="4"/>
  <c r="I17" i="4"/>
  <c r="J17" i="4"/>
  <c r="E16" i="4"/>
  <c r="D16" i="4"/>
  <c r="F16" i="4"/>
  <c r="G16" i="4"/>
  <c r="H16" i="4"/>
  <c r="I16" i="4"/>
  <c r="J16" i="4"/>
  <c r="C16" i="4"/>
  <c r="I15" i="4"/>
  <c r="H15" i="4"/>
  <c r="G15" i="4"/>
  <c r="F15" i="4"/>
  <c r="J15" i="4"/>
  <c r="E15" i="4"/>
  <c r="D15" i="4"/>
  <c r="K16" i="8" l="1"/>
  <c r="P17" i="8" s="1"/>
  <c r="N17" i="4"/>
  <c r="N16" i="4"/>
  <c r="N18" i="4"/>
  <c r="N15" i="4"/>
  <c r="N19" i="4"/>
  <c r="N20" i="4"/>
  <c r="N21" i="4"/>
  <c r="N22" i="4"/>
  <c r="K19" i="8"/>
  <c r="P20" i="8" s="1"/>
  <c r="K17" i="8"/>
  <c r="P18" i="8" s="1"/>
  <c r="K23" i="8"/>
  <c r="P24" i="8" s="1"/>
  <c r="K18" i="8"/>
  <c r="P19" i="8" s="1"/>
  <c r="K22" i="8"/>
  <c r="P23" i="8" s="1"/>
  <c r="K21" i="8"/>
  <c r="P22" i="8" s="1"/>
  <c r="K20" i="8"/>
  <c r="P21" i="8" s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AA21" i="3"/>
  <c r="AB21" i="3"/>
  <c r="AC21" i="3"/>
  <c r="AD21" i="3"/>
  <c r="AE21" i="3"/>
  <c r="L19" i="8" l="1"/>
  <c r="Q20" i="8" s="1"/>
  <c r="N23" i="4"/>
  <c r="O22" i="4" s="1"/>
  <c r="L21" i="8"/>
  <c r="Q22" i="8" s="1"/>
  <c r="L23" i="8"/>
  <c r="Q24" i="8" s="1"/>
  <c r="L16" i="8"/>
  <c r="Q17" i="8" s="1"/>
  <c r="L20" i="8"/>
  <c r="Q21" i="8" s="1"/>
  <c r="L22" i="8"/>
  <c r="Q23" i="8" s="1"/>
  <c r="L17" i="8"/>
  <c r="Q18" i="8" s="1"/>
  <c r="L18" i="8"/>
  <c r="Q19" i="8" s="1"/>
  <c r="O19" i="4" l="1"/>
  <c r="O16" i="4"/>
  <c r="O21" i="4"/>
  <c r="O20" i="4"/>
  <c r="O15" i="4"/>
  <c r="O18" i="4"/>
  <c r="Q26" i="8"/>
  <c r="L25" i="8"/>
  <c r="O1" i="8" s="1"/>
  <c r="O2" i="8" s="1"/>
  <c r="O23" i="4" l="1"/>
  <c r="D22" i="9" l="1"/>
  <c r="D18" i="9"/>
  <c r="N18" i="9" s="1"/>
  <c r="D15" i="9"/>
  <c r="D21" i="9"/>
  <c r="D17" i="9"/>
  <c r="D20" i="9"/>
  <c r="D16" i="9"/>
  <c r="D19" i="9"/>
  <c r="C20" i="9"/>
  <c r="N20" i="9"/>
  <c r="C19" i="9"/>
  <c r="N19" i="9"/>
  <c r="C18" i="9"/>
  <c r="C22" i="9"/>
  <c r="N22" i="9" s="1"/>
  <c r="C16" i="9"/>
  <c r="N16" i="9"/>
  <c r="C21" i="9"/>
  <c r="N21" i="9"/>
  <c r="C17" i="9"/>
  <c r="C15" i="9"/>
  <c r="N15" i="9" s="1"/>
  <c r="N17" i="9" l="1"/>
  <c r="N23" i="9"/>
  <c r="O19" i="9" s="1"/>
  <c r="O20" i="9" l="1"/>
  <c r="O17" i="9"/>
  <c r="O16" i="9"/>
  <c r="O18" i="9"/>
  <c r="O22" i="9"/>
  <c r="O15" i="9"/>
  <c r="O21" i="9"/>
  <c r="O23" i="9" l="1"/>
</calcChain>
</file>

<file path=xl/sharedStrings.xml><?xml version="1.0" encoding="utf-8"?>
<sst xmlns="http://schemas.openxmlformats.org/spreadsheetml/2006/main" count="362" uniqueCount="77">
  <si>
    <t>Instansi</t>
  </si>
  <si>
    <t xml:space="preserve">Geometri Mean (Rata-rata Geometri) </t>
  </si>
  <si>
    <t>Invers dari Geometri Mean (GM)^(-1)</t>
  </si>
  <si>
    <t>Jumlah</t>
  </si>
  <si>
    <t>EF 2</t>
  </si>
  <si>
    <t>EF 1</t>
  </si>
  <si>
    <t>EF 3</t>
  </si>
  <si>
    <t>Varibel</t>
  </si>
  <si>
    <t>Bobot Variabel</t>
  </si>
  <si>
    <t>Persentase Bobot</t>
  </si>
  <si>
    <t>Total</t>
  </si>
  <si>
    <t>CI</t>
  </si>
  <si>
    <t>CR</t>
  </si>
  <si>
    <t>RI</t>
  </si>
  <si>
    <t>Egienvector</t>
  </si>
  <si>
    <t>Egienvector  x jumlah kolom</t>
  </si>
  <si>
    <t>Nilai Lamda Maksimum</t>
  </si>
  <si>
    <t>Variabel Penelitian</t>
  </si>
  <si>
    <t>Lamda Maksimum</t>
  </si>
  <si>
    <t>Responden</t>
  </si>
  <si>
    <t>I Gusti Gede Gunarta</t>
  </si>
  <si>
    <t>I Nyoman Ardika</t>
  </si>
  <si>
    <t>IGN Yudantara</t>
  </si>
  <si>
    <t>I Putu Gede Yudiartha</t>
  </si>
  <si>
    <t>Dewa Putu Darmawan</t>
  </si>
  <si>
    <t>Komang Oka Adiyasa</t>
  </si>
  <si>
    <t>Gede Ananda N</t>
  </si>
  <si>
    <t>I Made Gunadnya</t>
  </si>
  <si>
    <t>Anak Agung Sri Herawati</t>
  </si>
  <si>
    <t>I Wayan Gede Sukana</t>
  </si>
  <si>
    <t>Tjok Gede Putra</t>
  </si>
  <si>
    <t>Ni Made Artini</t>
  </si>
  <si>
    <t>Wayan S</t>
  </si>
  <si>
    <t>Luh Gede Widiyanti</t>
  </si>
  <si>
    <t>Made Catur Adnyana</t>
  </si>
  <si>
    <t>Muswallim</t>
  </si>
  <si>
    <t>I Gusti Ngurah Oka</t>
  </si>
  <si>
    <t>Dinas PUPRPKP Kabupaten Klungkung</t>
  </si>
  <si>
    <t>Dinas P3A Kabupaten Klungkung</t>
  </si>
  <si>
    <t>DLHP Kabupaten Klungkung</t>
  </si>
  <si>
    <t>Kecamatan Klungkung</t>
  </si>
  <si>
    <t>Bidang CK Dinas PUPRPKP Kabupaten Klungkung</t>
  </si>
  <si>
    <t>BPS Klungkung</t>
  </si>
  <si>
    <t>DKPP Kabupaten Klungkung</t>
  </si>
  <si>
    <t>DPMDPPKB Kabupaten Klungkung</t>
  </si>
  <si>
    <t>Satpol PP</t>
  </si>
  <si>
    <t>DPU-BM Kabupaten Klungkung</t>
  </si>
  <si>
    <t>Distan Kabupaten Klungkung</t>
  </si>
  <si>
    <t>Staff Pengairan PUPRPKP</t>
  </si>
  <si>
    <t>DKPD Kabupaten Klungkung</t>
  </si>
  <si>
    <t>Dispar Kabupaten Klungkung</t>
  </si>
  <si>
    <t>BPN Kabupaten Klungkung</t>
  </si>
  <si>
    <t>Dishub Kabupaten Klungkung</t>
  </si>
  <si>
    <t>Strategi 1</t>
  </si>
  <si>
    <t>Strategi 2</t>
  </si>
  <si>
    <t>Strategi 3</t>
  </si>
  <si>
    <t>Strategi 4</t>
  </si>
  <si>
    <t>Strategi 5</t>
  </si>
  <si>
    <t>Strategi 6</t>
  </si>
  <si>
    <t>Strategi 7</t>
  </si>
  <si>
    <t>Strategi 8</t>
  </si>
  <si>
    <t>Varibael</t>
  </si>
  <si>
    <t>Variabel</t>
  </si>
  <si>
    <t>P. Variabel</t>
  </si>
  <si>
    <t>Prioritas 1</t>
  </si>
  <si>
    <t>Prioritas 2</t>
  </si>
  <si>
    <t>Prioritas 3</t>
  </si>
  <si>
    <t>Prioritas 4</t>
  </si>
  <si>
    <t>Prioritas 5</t>
  </si>
  <si>
    <t>Prioritas 6</t>
  </si>
  <si>
    <t>Prioritas 7</t>
  </si>
  <si>
    <t>Prioritas 8</t>
  </si>
  <si>
    <t>Tingkat Prioritas</t>
  </si>
  <si>
    <t>Bobot/ Persentase</t>
  </si>
  <si>
    <t>Urutan Prioritas Strategi</t>
  </si>
  <si>
    <t>Ringkasan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</si>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</sst>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12" fontId="0" fillId="0" borderId="1" xfId="0" applyNumberFormat="1" applyBorder="1"/>
    <xf numFmtId="12" fontId="0" fillId="0" borderId="0" xfId="0" applyNumberFormat="1"/>
    <xf numFmtId="12" fontId="2" fillId="2" borderId="1" xfId="0" applyNumberFormat="1" applyFont="1" applyFill="1" applyBorder="1" applyAlignment="1">
      <alignment horizontal="center" vertical="center"/>
    </xf>
    <xf numFmtId="12" fontId="0" fillId="2" borderId="1" xfId="0" applyNumberFormat="1" applyFill="1" applyBorder="1"/>
    <xf numFmtId="12" fontId="1" fillId="5" borderId="1" xfId="0" applyNumberFormat="1" applyFont="1" applyFill="1" applyBorder="1"/>
    <xf numFmtId="2" fontId="0" fillId="0" borderId="0" xfId="0" applyNumberFormat="1"/>
    <xf numFmtId="0" fontId="0" fillId="3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8" borderId="1" xfId="0" applyFont="1" applyFill="1" applyBorder="1"/>
    <xf numFmtId="12" fontId="1" fillId="0" borderId="0" xfId="0" applyNumberFormat="1" applyFont="1" applyFill="1" applyBorder="1"/>
    <xf numFmtId="2" fontId="0" fillId="0" borderId="0" xfId="0" applyNumberFormat="1" applyFill="1" applyBorder="1"/>
    <xf numFmtId="0" fontId="1" fillId="4" borderId="1" xfId="0" applyFont="1" applyFill="1" applyBorder="1" applyAlignment="1">
      <alignment horizontal="center"/>
    </xf>
    <xf numFmtId="2" fontId="1" fillId="0" borderId="0" xfId="0" applyNumberFormat="1" applyFont="1" applyFill="1" applyBorder="1"/>
    <xf numFmtId="2" fontId="0" fillId="0" borderId="0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2" fontId="1" fillId="9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12" fontId="0" fillId="0" borderId="1" xfId="0" applyNumberFormat="1" applyFill="1" applyBorder="1"/>
    <xf numFmtId="12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/>
    <xf numFmtId="2" fontId="1" fillId="0" borderId="2" xfId="0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3" xfId="0" applyNumberFormat="1" applyFont="1" applyFill="1" applyBorder="1"/>
    <xf numFmtId="2" fontId="4" fillId="0" borderId="3" xfId="0" applyNumberFormat="1" applyFont="1" applyFill="1" applyBorder="1" applyAlignment="1">
      <alignment horizontal="center"/>
    </xf>
    <xf numFmtId="0" fontId="1" fillId="0" borderId="1" xfId="0" applyFont="1" applyFill="1" applyBorder="1"/>
    <xf numFmtId="1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2" fontId="1" fillId="0" borderId="4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/>
    <xf numFmtId="2" fontId="4" fillId="0" borderId="6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1" fillId="0" borderId="7" xfId="0" applyNumberFormat="1" applyFont="1" applyFill="1" applyBorder="1"/>
    <xf numFmtId="2" fontId="0" fillId="0" borderId="7" xfId="0" applyNumberForma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12" fontId="1" fillId="0" borderId="4" xfId="0" applyNumberFormat="1" applyFont="1" applyFill="1" applyBorder="1"/>
    <xf numFmtId="2" fontId="0" fillId="0" borderId="4" xfId="0" applyNumberFormat="1" applyFont="1" applyFill="1" applyBorder="1"/>
    <xf numFmtId="2" fontId="0" fillId="0" borderId="4" xfId="0" applyNumberFormat="1" applyFill="1" applyBorder="1"/>
    <xf numFmtId="12" fontId="1" fillId="0" borderId="5" xfId="0" applyNumberFormat="1" applyFont="1" applyFill="1" applyBorder="1"/>
    <xf numFmtId="2" fontId="0" fillId="0" borderId="5" xfId="0" applyNumberFormat="1" applyFill="1" applyBorder="1"/>
    <xf numFmtId="12" fontId="1" fillId="0" borderId="1" xfId="0" applyNumberFormat="1" applyFont="1" applyFill="1" applyBorder="1"/>
    <xf numFmtId="2" fontId="0" fillId="0" borderId="1" xfId="0" applyNumberForma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1" fillId="0" borderId="5" xfId="0" applyFont="1" applyFill="1" applyBorder="1"/>
    <xf numFmtId="0" fontId="0" fillId="0" borderId="1" xfId="0" applyFill="1" applyBorder="1"/>
    <xf numFmtId="0" fontId="0" fillId="0" borderId="3" xfId="0" applyFill="1" applyBorder="1"/>
    <xf numFmtId="0" fontId="1" fillId="0" borderId="3" xfId="0" applyFont="1" applyFill="1" applyBorder="1"/>
    <xf numFmtId="2" fontId="0" fillId="0" borderId="1" xfId="0" applyNumberFormat="1" applyFont="1" applyFill="1" applyBorder="1"/>
    <xf numFmtId="2" fontId="0" fillId="0" borderId="6" xfId="0" applyNumberFormat="1" applyFont="1" applyFill="1" applyBorder="1"/>
    <xf numFmtId="2" fontId="0" fillId="0" borderId="6" xfId="0" applyNumberFormat="1" applyFill="1" applyBorder="1"/>
    <xf numFmtId="2" fontId="0" fillId="0" borderId="3" xfId="0" applyNumberFormat="1" applyFill="1" applyBorder="1"/>
    <xf numFmtId="2" fontId="1" fillId="9" borderId="8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/>
    <xf numFmtId="2" fontId="1" fillId="9" borderId="8" xfId="0" applyNumberFormat="1" applyFont="1" applyFill="1" applyBorder="1"/>
    <xf numFmtId="0" fontId="0" fillId="0" borderId="6" xfId="0" applyFill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12" fontId="0" fillId="0" borderId="1" xfId="0" applyNumberFormat="1" applyFill="1" applyBorder="1" applyAlignment="1">
      <alignment horizontal="right"/>
    </xf>
    <xf numFmtId="2" fontId="0" fillId="0" borderId="1" xfId="0" applyNumberFormat="1" applyBorder="1"/>
    <xf numFmtId="165" fontId="1" fillId="0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/>
    </xf>
    <xf numFmtId="0" fontId="0" fillId="0" borderId="1" xfId="0" applyFont="1" applyFill="1" applyBorder="1"/>
    <xf numFmtId="12" fontId="1" fillId="7" borderId="1" xfId="0" applyNumberFormat="1" applyFont="1" applyFill="1" applyBorder="1"/>
    <xf numFmtId="0" fontId="1" fillId="7" borderId="1" xfId="0" applyFont="1" applyFill="1" applyBorder="1"/>
    <xf numFmtId="0" fontId="0" fillId="0" borderId="1" xfId="0" applyFill="1" applyBorder="1" applyAlignment="1">
      <alignment horizontal="left"/>
    </xf>
    <xf numFmtId="10" fontId="0" fillId="0" borderId="0" xfId="0" applyNumberFormat="1"/>
    <xf numFmtId="10" fontId="0" fillId="0" borderId="1" xfId="0" applyNumberFormat="1" applyBorder="1"/>
    <xf numFmtId="10" fontId="0" fillId="10" borderId="1" xfId="0" applyNumberFormat="1" applyFill="1" applyBorder="1"/>
    <xf numFmtId="12" fontId="1" fillId="0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95D"/>
      <color rgb="FFF0904E"/>
      <color rgb="FFEE853E"/>
      <color rgb="FFEC75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zoomScale="60" zoomScaleNormal="60" workbookViewId="0">
      <selection activeCell="F33" sqref="F33"/>
    </sheetView>
  </sheetViews>
  <sheetFormatPr defaultRowHeight="15" x14ac:dyDescent="0.25"/>
  <cols>
    <col min="1" max="1" width="39" style="2" customWidth="1"/>
    <col min="2" max="2" width="44.42578125" style="2" customWidth="1"/>
    <col min="3" max="3" width="16" style="2" customWidth="1"/>
    <col min="4" max="5" width="9.140625" style="2"/>
    <col min="6" max="6" width="9.140625" style="2" customWidth="1"/>
    <col min="7" max="7" width="10" style="2" customWidth="1"/>
    <col min="8" max="9" width="9.140625" style="2"/>
    <col min="10" max="10" width="7.140625" style="2" customWidth="1"/>
    <col min="11" max="12" width="9.140625" style="2"/>
    <col min="13" max="13" width="10.42578125" style="2" customWidth="1"/>
    <col min="14" max="21" width="9.140625" style="2"/>
    <col min="22" max="22" width="12" style="2" customWidth="1"/>
    <col min="23" max="23" width="9.140625" style="2"/>
    <col min="24" max="24" width="10.140625" style="2" customWidth="1"/>
    <col min="25" max="27" width="9.140625" style="2"/>
    <col min="28" max="28" width="10.140625" style="2" customWidth="1"/>
    <col min="29" max="29" width="10.28515625" style="2" customWidth="1"/>
    <col min="30" max="30" width="9.140625" style="2"/>
    <col min="31" max="31" width="11.5703125" style="2" customWidth="1"/>
    <col min="32" max="16384" width="9.140625" style="2"/>
  </cols>
  <sheetData>
    <row r="1" spans="1:31" ht="15.75" x14ac:dyDescent="0.25">
      <c r="A1" s="100" t="s">
        <v>19</v>
      </c>
      <c r="B1" s="100" t="s">
        <v>0</v>
      </c>
      <c r="C1" s="100"/>
      <c r="D1" s="101" t="s">
        <v>53</v>
      </c>
      <c r="E1" s="101"/>
      <c r="F1" s="101"/>
      <c r="G1" s="101"/>
      <c r="H1" s="101"/>
      <c r="I1" s="101"/>
      <c r="J1" s="101"/>
      <c r="K1" s="102" t="s">
        <v>54</v>
      </c>
      <c r="L1" s="102"/>
      <c r="M1" s="102"/>
      <c r="N1" s="102"/>
      <c r="O1" s="102"/>
      <c r="P1" s="102"/>
      <c r="Q1" s="101" t="s">
        <v>55</v>
      </c>
      <c r="R1" s="101"/>
      <c r="S1" s="101"/>
      <c r="T1" s="101"/>
      <c r="U1" s="101"/>
      <c r="V1" s="102" t="s">
        <v>56</v>
      </c>
      <c r="W1" s="102"/>
      <c r="X1" s="102"/>
      <c r="Y1" s="102"/>
      <c r="Z1" s="101" t="s">
        <v>57</v>
      </c>
      <c r="AA1" s="101"/>
      <c r="AB1" s="101"/>
      <c r="AC1" s="102" t="s">
        <v>58</v>
      </c>
      <c r="AD1" s="102"/>
      <c r="AE1" s="24" t="s">
        <v>59</v>
      </c>
    </row>
    <row r="2" spans="1:31" x14ac:dyDescent="0.25">
      <c r="A2" s="100"/>
      <c r="B2" s="100"/>
      <c r="C2" s="100"/>
      <c r="D2" s="3" t="s">
        <v>54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59</v>
      </c>
      <c r="J2" s="3" t="s">
        <v>60</v>
      </c>
      <c r="K2" s="27" t="s">
        <v>55</v>
      </c>
      <c r="L2" s="27" t="s">
        <v>56</v>
      </c>
      <c r="M2" s="27" t="s">
        <v>57</v>
      </c>
      <c r="N2" s="27" t="s">
        <v>58</v>
      </c>
      <c r="O2" s="27" t="s">
        <v>59</v>
      </c>
      <c r="P2" s="27" t="s">
        <v>60</v>
      </c>
      <c r="Q2" s="3" t="s">
        <v>56</v>
      </c>
      <c r="R2" s="3" t="s">
        <v>57</v>
      </c>
      <c r="S2" s="3" t="s">
        <v>58</v>
      </c>
      <c r="T2" s="3" t="s">
        <v>59</v>
      </c>
      <c r="U2" s="3" t="s">
        <v>60</v>
      </c>
      <c r="V2" s="27" t="s">
        <v>57</v>
      </c>
      <c r="W2" s="27" t="s">
        <v>58</v>
      </c>
      <c r="X2" s="27" t="s">
        <v>59</v>
      </c>
      <c r="Y2" s="27" t="s">
        <v>60</v>
      </c>
      <c r="Z2" s="3" t="s">
        <v>58</v>
      </c>
      <c r="AA2" s="3" t="s">
        <v>59</v>
      </c>
      <c r="AB2" s="3" t="s">
        <v>60</v>
      </c>
      <c r="AC2" s="27" t="s">
        <v>59</v>
      </c>
      <c r="AD2" s="27" t="s">
        <v>60</v>
      </c>
      <c r="AE2" s="3" t="s">
        <v>60</v>
      </c>
    </row>
    <row r="3" spans="1:31" x14ac:dyDescent="0.25">
      <c r="A3" s="25" t="s">
        <v>20</v>
      </c>
      <c r="B3" s="25" t="s">
        <v>37</v>
      </c>
      <c r="C3" s="1"/>
      <c r="D3" s="4">
        <v>2</v>
      </c>
      <c r="E3" s="4">
        <v>9</v>
      </c>
      <c r="F3" s="4">
        <v>6</v>
      </c>
      <c r="G3" s="4">
        <v>8</v>
      </c>
      <c r="H3" s="4">
        <v>5</v>
      </c>
      <c r="I3" s="4">
        <v>6</v>
      </c>
      <c r="J3" s="4">
        <v>9</v>
      </c>
      <c r="K3" s="26">
        <v>9</v>
      </c>
      <c r="L3" s="26">
        <v>5</v>
      </c>
      <c r="M3" s="26">
        <v>5</v>
      </c>
      <c r="N3" s="26">
        <v>3</v>
      </c>
      <c r="O3" s="26">
        <v>3</v>
      </c>
      <c r="P3" s="26">
        <v>7</v>
      </c>
      <c r="Q3" s="4">
        <v>0.25</v>
      </c>
      <c r="R3" s="4">
        <v>0.33333333333333331</v>
      </c>
      <c r="S3" s="4">
        <v>0.5</v>
      </c>
      <c r="T3" s="4">
        <v>0.2</v>
      </c>
      <c r="U3" s="4">
        <v>0.33333333333333331</v>
      </c>
      <c r="V3" s="26">
        <v>2</v>
      </c>
      <c r="W3" s="26">
        <v>0.33333333333333331</v>
      </c>
      <c r="X3" s="26">
        <v>0.5</v>
      </c>
      <c r="Y3" s="26">
        <v>4</v>
      </c>
      <c r="Z3" s="4">
        <v>0.33333333333333331</v>
      </c>
      <c r="AA3" s="4">
        <v>0.33333333333333331</v>
      </c>
      <c r="AB3" s="4">
        <v>3</v>
      </c>
      <c r="AC3" s="79">
        <v>1</v>
      </c>
      <c r="AD3" s="26">
        <v>4</v>
      </c>
      <c r="AE3" s="4">
        <v>6</v>
      </c>
    </row>
    <row r="4" spans="1:31" x14ac:dyDescent="0.25">
      <c r="A4" s="25" t="s">
        <v>21</v>
      </c>
      <c r="B4" s="25" t="s">
        <v>38</v>
      </c>
      <c r="C4" s="1"/>
      <c r="D4" s="4">
        <v>3</v>
      </c>
      <c r="E4" s="4">
        <v>8</v>
      </c>
      <c r="F4" s="4">
        <v>7</v>
      </c>
      <c r="G4" s="4">
        <v>7</v>
      </c>
      <c r="H4" s="4">
        <v>4</v>
      </c>
      <c r="I4" s="4">
        <v>5</v>
      </c>
      <c r="J4" s="4">
        <v>8</v>
      </c>
      <c r="K4" s="26">
        <v>8</v>
      </c>
      <c r="L4" s="26">
        <v>4</v>
      </c>
      <c r="M4" s="26">
        <v>5</v>
      </c>
      <c r="N4" s="26">
        <v>4</v>
      </c>
      <c r="O4" s="26">
        <v>2</v>
      </c>
      <c r="P4" s="26">
        <v>8</v>
      </c>
      <c r="Q4" s="4">
        <v>0.33333333333333331</v>
      </c>
      <c r="R4" s="4">
        <v>0.5</v>
      </c>
      <c r="S4" s="4">
        <v>0.33333333333333331</v>
      </c>
      <c r="T4" s="4">
        <v>0.16666666666666666</v>
      </c>
      <c r="U4" s="4">
        <v>0.5</v>
      </c>
      <c r="V4" s="26">
        <v>3</v>
      </c>
      <c r="W4" s="26">
        <v>0.5</v>
      </c>
      <c r="X4" s="26">
        <v>0.33333333333333331</v>
      </c>
      <c r="Y4" s="26">
        <v>5</v>
      </c>
      <c r="Z4" s="4">
        <v>0.25</v>
      </c>
      <c r="AA4" s="4">
        <v>0.2</v>
      </c>
      <c r="AB4" s="4">
        <v>1</v>
      </c>
      <c r="AC4" s="79">
        <v>0.33333333333333331</v>
      </c>
      <c r="AD4" s="26">
        <v>5</v>
      </c>
      <c r="AE4" s="4">
        <v>5</v>
      </c>
    </row>
    <row r="5" spans="1:31" x14ac:dyDescent="0.25">
      <c r="A5" s="25" t="s">
        <v>22</v>
      </c>
      <c r="B5" s="25" t="s">
        <v>39</v>
      </c>
      <c r="C5" s="1"/>
      <c r="D5" s="4">
        <v>3</v>
      </c>
      <c r="E5" s="4">
        <v>9</v>
      </c>
      <c r="F5" s="4">
        <v>7</v>
      </c>
      <c r="G5" s="4">
        <v>8</v>
      </c>
      <c r="H5" s="4">
        <v>6</v>
      </c>
      <c r="I5" s="4">
        <v>4</v>
      </c>
      <c r="J5" s="4">
        <v>9</v>
      </c>
      <c r="K5" s="26">
        <v>9</v>
      </c>
      <c r="L5" s="26">
        <v>5</v>
      </c>
      <c r="M5" s="26">
        <v>6</v>
      </c>
      <c r="N5" s="26">
        <v>3</v>
      </c>
      <c r="O5" s="26">
        <v>3</v>
      </c>
      <c r="P5" s="26">
        <v>8</v>
      </c>
      <c r="Q5" s="4">
        <v>0.25</v>
      </c>
      <c r="R5" s="4">
        <v>0.33333333333333331</v>
      </c>
      <c r="S5" s="4">
        <v>0.5</v>
      </c>
      <c r="T5" s="4">
        <v>0.16666666666666666</v>
      </c>
      <c r="U5" s="4">
        <v>0.33333333333333331</v>
      </c>
      <c r="V5" s="26">
        <v>4</v>
      </c>
      <c r="W5" s="26">
        <v>0.33333333333333331</v>
      </c>
      <c r="X5" s="26">
        <v>0.5</v>
      </c>
      <c r="Y5" s="26">
        <v>6</v>
      </c>
      <c r="Z5" s="4">
        <v>0.5</v>
      </c>
      <c r="AA5" s="4">
        <v>0.33333333333333331</v>
      </c>
      <c r="AB5" s="4">
        <v>3</v>
      </c>
      <c r="AC5" s="79">
        <v>0.5</v>
      </c>
      <c r="AD5" s="26">
        <v>3</v>
      </c>
      <c r="AE5" s="4">
        <v>6</v>
      </c>
    </row>
    <row r="6" spans="1:31" x14ac:dyDescent="0.25">
      <c r="A6" s="25" t="s">
        <v>23</v>
      </c>
      <c r="B6" s="25" t="s">
        <v>37</v>
      </c>
      <c r="C6" s="1"/>
      <c r="D6" s="4">
        <v>4</v>
      </c>
      <c r="E6" s="4">
        <v>7</v>
      </c>
      <c r="F6" s="4">
        <v>5</v>
      </c>
      <c r="G6" s="4">
        <v>6</v>
      </c>
      <c r="H6" s="4">
        <v>5</v>
      </c>
      <c r="I6" s="4">
        <v>5</v>
      </c>
      <c r="J6" s="4">
        <v>9</v>
      </c>
      <c r="K6" s="26">
        <v>8</v>
      </c>
      <c r="L6" s="26">
        <v>5</v>
      </c>
      <c r="M6" s="26">
        <v>5</v>
      </c>
      <c r="N6" s="26">
        <v>4</v>
      </c>
      <c r="O6" s="26">
        <v>2</v>
      </c>
      <c r="P6" s="26">
        <v>7</v>
      </c>
      <c r="Q6" s="4">
        <v>0.33333333333333331</v>
      </c>
      <c r="R6" s="4">
        <v>0.5</v>
      </c>
      <c r="S6" s="4">
        <v>0.33333333333333331</v>
      </c>
      <c r="T6" s="4">
        <v>0.2</v>
      </c>
      <c r="U6" s="4">
        <v>0.5</v>
      </c>
      <c r="V6" s="26">
        <v>3</v>
      </c>
      <c r="W6" s="26">
        <v>0.5</v>
      </c>
      <c r="X6" s="26">
        <v>0.33333333333333331</v>
      </c>
      <c r="Y6" s="26">
        <v>3</v>
      </c>
      <c r="Z6" s="4">
        <v>0.25</v>
      </c>
      <c r="AA6" s="4">
        <v>0.25</v>
      </c>
      <c r="AB6" s="4">
        <v>3</v>
      </c>
      <c r="AC6" s="79">
        <v>0.5</v>
      </c>
      <c r="AD6" s="26">
        <v>4</v>
      </c>
      <c r="AE6" s="4">
        <v>4</v>
      </c>
    </row>
    <row r="7" spans="1:31" x14ac:dyDescent="0.25">
      <c r="A7" s="25" t="s">
        <v>24</v>
      </c>
      <c r="B7" s="25" t="s">
        <v>40</v>
      </c>
      <c r="C7" s="1"/>
      <c r="D7" s="4">
        <v>3</v>
      </c>
      <c r="E7" s="4">
        <v>8</v>
      </c>
      <c r="F7" s="4">
        <v>6</v>
      </c>
      <c r="G7" s="4">
        <v>7</v>
      </c>
      <c r="H7" s="4">
        <v>6</v>
      </c>
      <c r="I7" s="4">
        <v>5</v>
      </c>
      <c r="J7" s="4">
        <v>9</v>
      </c>
      <c r="K7" s="26">
        <v>9</v>
      </c>
      <c r="L7" s="26">
        <v>4</v>
      </c>
      <c r="M7" s="26">
        <v>6</v>
      </c>
      <c r="N7" s="26">
        <v>4</v>
      </c>
      <c r="O7" s="26">
        <v>1</v>
      </c>
      <c r="P7" s="26">
        <v>6</v>
      </c>
      <c r="Q7" s="4">
        <v>0.25</v>
      </c>
      <c r="R7" s="4">
        <v>0.5</v>
      </c>
      <c r="S7" s="4">
        <v>0.5</v>
      </c>
      <c r="T7" s="4">
        <v>0.16666666666666666</v>
      </c>
      <c r="U7" s="4">
        <v>0.5</v>
      </c>
      <c r="V7" s="26">
        <v>2</v>
      </c>
      <c r="W7" s="26">
        <v>0.5</v>
      </c>
      <c r="X7" s="26">
        <v>0.33333333333333331</v>
      </c>
      <c r="Y7" s="26">
        <v>3</v>
      </c>
      <c r="Z7" s="4">
        <v>0.33333333333333331</v>
      </c>
      <c r="AA7" s="4">
        <v>0.25</v>
      </c>
      <c r="AB7" s="4">
        <v>1</v>
      </c>
      <c r="AC7" s="79">
        <v>0.5</v>
      </c>
      <c r="AD7" s="26">
        <v>5</v>
      </c>
      <c r="AE7" s="4">
        <v>5</v>
      </c>
    </row>
    <row r="8" spans="1:31" ht="27" customHeight="1" x14ac:dyDescent="0.25">
      <c r="A8" s="25" t="s">
        <v>25</v>
      </c>
      <c r="B8" s="25" t="s">
        <v>41</v>
      </c>
      <c r="C8" s="1"/>
      <c r="D8" s="4">
        <v>2</v>
      </c>
      <c r="E8" s="4">
        <v>8</v>
      </c>
      <c r="F8" s="4">
        <v>7</v>
      </c>
      <c r="G8" s="4">
        <v>6</v>
      </c>
      <c r="H8" s="4">
        <v>6</v>
      </c>
      <c r="I8" s="4">
        <v>4</v>
      </c>
      <c r="J8" s="4">
        <v>9</v>
      </c>
      <c r="K8" s="26">
        <v>9</v>
      </c>
      <c r="L8" s="26">
        <v>5</v>
      </c>
      <c r="M8" s="26">
        <v>5</v>
      </c>
      <c r="N8" s="26">
        <v>4</v>
      </c>
      <c r="O8" s="26">
        <v>2</v>
      </c>
      <c r="P8" s="26">
        <v>8</v>
      </c>
      <c r="Q8" s="4">
        <v>0.33333333333333331</v>
      </c>
      <c r="R8" s="4">
        <v>0.33333333333333331</v>
      </c>
      <c r="S8" s="4">
        <v>0.33333333333333331</v>
      </c>
      <c r="T8" s="4">
        <v>0.16666666666666666</v>
      </c>
      <c r="U8" s="4">
        <v>0.33333333333333331</v>
      </c>
      <c r="V8" s="26">
        <v>3</v>
      </c>
      <c r="W8" s="26">
        <v>0.33333333333333331</v>
      </c>
      <c r="X8" s="26">
        <v>0.25</v>
      </c>
      <c r="Y8" s="26">
        <v>3</v>
      </c>
      <c r="Z8" s="4">
        <v>0.5</v>
      </c>
      <c r="AA8" s="4">
        <v>0.33333333333333331</v>
      </c>
      <c r="AB8" s="4">
        <v>2</v>
      </c>
      <c r="AC8" s="79">
        <v>1</v>
      </c>
      <c r="AD8" s="26">
        <v>4</v>
      </c>
      <c r="AE8" s="4">
        <v>6</v>
      </c>
    </row>
    <row r="9" spans="1:31" x14ac:dyDescent="0.25">
      <c r="A9" s="25" t="s">
        <v>26</v>
      </c>
      <c r="B9" s="25" t="s">
        <v>42</v>
      </c>
      <c r="C9" s="1"/>
      <c r="D9" s="4">
        <v>2</v>
      </c>
      <c r="E9" s="4">
        <v>9</v>
      </c>
      <c r="F9" s="4">
        <v>6</v>
      </c>
      <c r="G9" s="4">
        <v>7</v>
      </c>
      <c r="H9" s="4">
        <v>5</v>
      </c>
      <c r="I9" s="4">
        <v>4</v>
      </c>
      <c r="J9" s="4">
        <v>9</v>
      </c>
      <c r="K9" s="26">
        <v>8</v>
      </c>
      <c r="L9" s="26">
        <v>4</v>
      </c>
      <c r="M9" s="26">
        <v>6</v>
      </c>
      <c r="N9" s="26">
        <v>3</v>
      </c>
      <c r="O9" s="26">
        <v>3</v>
      </c>
      <c r="P9" s="26">
        <v>8</v>
      </c>
      <c r="Q9" s="4">
        <v>0.25</v>
      </c>
      <c r="R9" s="4">
        <v>0.33333333333333331</v>
      </c>
      <c r="S9" s="4">
        <v>0.33333333333333331</v>
      </c>
      <c r="T9" s="4">
        <v>0.2</v>
      </c>
      <c r="U9" s="4">
        <v>0.5</v>
      </c>
      <c r="V9" s="26">
        <v>2</v>
      </c>
      <c r="W9" s="26">
        <v>0.5</v>
      </c>
      <c r="X9" s="26">
        <v>0.5</v>
      </c>
      <c r="Y9" s="26">
        <v>4</v>
      </c>
      <c r="Z9" s="4">
        <v>0.33333333333333331</v>
      </c>
      <c r="AA9" s="4">
        <v>0.25</v>
      </c>
      <c r="AB9" s="4">
        <v>2</v>
      </c>
      <c r="AC9" s="79">
        <v>0.5</v>
      </c>
      <c r="AD9" s="26">
        <v>4</v>
      </c>
      <c r="AE9" s="4">
        <v>5</v>
      </c>
    </row>
    <row r="10" spans="1:31" x14ac:dyDescent="0.25">
      <c r="A10" s="25" t="s">
        <v>27</v>
      </c>
      <c r="B10" s="25" t="s">
        <v>43</v>
      </c>
      <c r="C10" s="1"/>
      <c r="D10" s="4">
        <v>3</v>
      </c>
      <c r="E10" s="4">
        <v>7</v>
      </c>
      <c r="F10" s="4">
        <v>5</v>
      </c>
      <c r="G10" s="4">
        <v>7</v>
      </c>
      <c r="H10" s="4">
        <v>6</v>
      </c>
      <c r="I10" s="4">
        <v>5</v>
      </c>
      <c r="J10" s="4">
        <v>8</v>
      </c>
      <c r="K10" s="26">
        <v>9</v>
      </c>
      <c r="L10" s="26">
        <v>5</v>
      </c>
      <c r="M10" s="26">
        <v>5</v>
      </c>
      <c r="N10" s="26">
        <v>3</v>
      </c>
      <c r="O10" s="26">
        <v>2</v>
      </c>
      <c r="P10" s="26">
        <v>6</v>
      </c>
      <c r="Q10" s="4">
        <v>0.33333333333333331</v>
      </c>
      <c r="R10" s="4">
        <v>0.33333333333333331</v>
      </c>
      <c r="S10" s="4">
        <v>0.5</v>
      </c>
      <c r="T10" s="4">
        <v>0.16666666666666666</v>
      </c>
      <c r="U10" s="4">
        <v>0.33333333333333331</v>
      </c>
      <c r="V10" s="26">
        <v>3</v>
      </c>
      <c r="W10" s="26">
        <v>0.33333333333333331</v>
      </c>
      <c r="X10" s="26">
        <v>0.33333333333333331</v>
      </c>
      <c r="Y10" s="26">
        <v>2</v>
      </c>
      <c r="Z10" s="4">
        <v>0.25</v>
      </c>
      <c r="AA10" s="4">
        <v>0.25</v>
      </c>
      <c r="AB10" s="4">
        <v>3</v>
      </c>
      <c r="AC10" s="79">
        <v>0.5</v>
      </c>
      <c r="AD10" s="26">
        <v>3</v>
      </c>
      <c r="AE10" s="4">
        <v>6</v>
      </c>
    </row>
    <row r="11" spans="1:31" x14ac:dyDescent="0.25">
      <c r="A11" s="25" t="s">
        <v>28</v>
      </c>
      <c r="B11" s="25" t="s">
        <v>44</v>
      </c>
      <c r="C11" s="1"/>
      <c r="D11" s="4">
        <v>3</v>
      </c>
      <c r="E11" s="4">
        <v>8</v>
      </c>
      <c r="F11" s="4">
        <v>6</v>
      </c>
      <c r="G11" s="4">
        <v>8</v>
      </c>
      <c r="H11" s="4">
        <v>6</v>
      </c>
      <c r="I11" s="4">
        <v>6</v>
      </c>
      <c r="J11" s="4">
        <v>9</v>
      </c>
      <c r="K11" s="26">
        <v>9</v>
      </c>
      <c r="L11" s="26">
        <v>5</v>
      </c>
      <c r="M11" s="26">
        <v>6</v>
      </c>
      <c r="N11" s="26">
        <v>3</v>
      </c>
      <c r="O11" s="26">
        <v>1</v>
      </c>
      <c r="P11" s="26">
        <v>7</v>
      </c>
      <c r="Q11" s="4">
        <v>0.33333333333333331</v>
      </c>
      <c r="R11" s="4">
        <v>0.5</v>
      </c>
      <c r="S11" s="4">
        <v>0.33333333333333331</v>
      </c>
      <c r="T11" s="4">
        <v>0.2</v>
      </c>
      <c r="U11" s="4">
        <v>0.5</v>
      </c>
      <c r="V11" s="26">
        <v>3</v>
      </c>
      <c r="W11" s="26">
        <v>0.5</v>
      </c>
      <c r="X11" s="26">
        <v>0.25</v>
      </c>
      <c r="Y11" s="26">
        <v>2</v>
      </c>
      <c r="Z11" s="4">
        <v>0.5</v>
      </c>
      <c r="AA11" s="4">
        <v>0.33333333333333331</v>
      </c>
      <c r="AB11" s="4">
        <v>1</v>
      </c>
      <c r="AC11" s="79">
        <v>0.33333333333333331</v>
      </c>
      <c r="AD11" s="26">
        <v>4</v>
      </c>
      <c r="AE11" s="4">
        <v>4</v>
      </c>
    </row>
    <row r="12" spans="1:31" x14ac:dyDescent="0.25">
      <c r="A12" s="25" t="s">
        <v>29</v>
      </c>
      <c r="B12" s="25" t="s">
        <v>45</v>
      </c>
      <c r="C12" s="1"/>
      <c r="D12" s="4">
        <v>2</v>
      </c>
      <c r="E12" s="4">
        <v>9</v>
      </c>
      <c r="F12" s="4">
        <v>7</v>
      </c>
      <c r="G12" s="4">
        <v>8</v>
      </c>
      <c r="H12" s="4">
        <v>5</v>
      </c>
      <c r="I12" s="4">
        <v>5</v>
      </c>
      <c r="J12" s="4">
        <v>8</v>
      </c>
      <c r="K12" s="26">
        <v>8</v>
      </c>
      <c r="L12" s="26">
        <v>4</v>
      </c>
      <c r="M12" s="26">
        <v>6</v>
      </c>
      <c r="N12" s="26">
        <v>4</v>
      </c>
      <c r="O12" s="26">
        <v>2</v>
      </c>
      <c r="P12" s="26">
        <v>6</v>
      </c>
      <c r="Q12" s="4">
        <v>0.25</v>
      </c>
      <c r="R12" s="4">
        <v>0.33333333333333331</v>
      </c>
      <c r="S12" s="4">
        <v>0.5</v>
      </c>
      <c r="T12" s="4">
        <v>0.2</v>
      </c>
      <c r="U12" s="4">
        <v>0.5</v>
      </c>
      <c r="V12" s="26">
        <v>2</v>
      </c>
      <c r="W12" s="26">
        <v>0.33333333333333331</v>
      </c>
      <c r="X12" s="26">
        <v>0.5</v>
      </c>
      <c r="Y12" s="26">
        <v>4</v>
      </c>
      <c r="Z12" s="4">
        <v>0.33333333333333331</v>
      </c>
      <c r="AA12" s="4">
        <v>0.25</v>
      </c>
      <c r="AB12" s="4">
        <v>1</v>
      </c>
      <c r="AC12" s="79">
        <v>0.5</v>
      </c>
      <c r="AD12" s="26">
        <v>3</v>
      </c>
      <c r="AE12" s="4">
        <v>5</v>
      </c>
    </row>
    <row r="13" spans="1:31" x14ac:dyDescent="0.25">
      <c r="A13" s="25" t="s">
        <v>30</v>
      </c>
      <c r="B13" s="25" t="s">
        <v>46</v>
      </c>
      <c r="C13" s="1"/>
      <c r="D13" s="4">
        <v>3</v>
      </c>
      <c r="E13" s="4">
        <v>8</v>
      </c>
      <c r="F13" s="4">
        <v>7</v>
      </c>
      <c r="G13" s="4">
        <v>8</v>
      </c>
      <c r="H13" s="4">
        <v>4</v>
      </c>
      <c r="I13" s="4">
        <v>6</v>
      </c>
      <c r="J13" s="4">
        <v>9</v>
      </c>
      <c r="K13" s="26">
        <v>8</v>
      </c>
      <c r="L13" s="26">
        <v>4</v>
      </c>
      <c r="M13" s="26">
        <v>5</v>
      </c>
      <c r="N13" s="26">
        <v>3</v>
      </c>
      <c r="O13" s="26">
        <v>3</v>
      </c>
      <c r="P13" s="26">
        <v>7</v>
      </c>
      <c r="Q13" s="4">
        <v>0.25</v>
      </c>
      <c r="R13" s="4">
        <v>0.5</v>
      </c>
      <c r="S13" s="4">
        <v>0.5</v>
      </c>
      <c r="T13" s="4">
        <v>0.16666666666666666</v>
      </c>
      <c r="U13" s="4">
        <v>0.33333333333333331</v>
      </c>
      <c r="V13" s="26">
        <v>2</v>
      </c>
      <c r="W13" s="26">
        <v>0.5</v>
      </c>
      <c r="X13" s="26">
        <v>0.33333333333333331</v>
      </c>
      <c r="Y13" s="26">
        <v>4</v>
      </c>
      <c r="Z13" s="4">
        <v>0.25</v>
      </c>
      <c r="AA13" s="4">
        <v>0.25</v>
      </c>
      <c r="AB13" s="4">
        <v>2</v>
      </c>
      <c r="AC13" s="79">
        <v>1</v>
      </c>
      <c r="AD13" s="26">
        <v>4</v>
      </c>
      <c r="AE13" s="4">
        <v>4</v>
      </c>
    </row>
    <row r="14" spans="1:31" x14ac:dyDescent="0.25">
      <c r="A14" s="25" t="s">
        <v>31</v>
      </c>
      <c r="B14" s="25" t="s">
        <v>47</v>
      </c>
      <c r="C14" s="1"/>
      <c r="D14" s="4">
        <v>4</v>
      </c>
      <c r="E14" s="4">
        <v>9</v>
      </c>
      <c r="F14" s="4">
        <v>5</v>
      </c>
      <c r="G14" s="4">
        <v>7</v>
      </c>
      <c r="H14" s="4">
        <v>6</v>
      </c>
      <c r="I14" s="4">
        <v>4</v>
      </c>
      <c r="J14" s="4">
        <v>8</v>
      </c>
      <c r="K14" s="26">
        <v>9</v>
      </c>
      <c r="L14" s="26">
        <v>5</v>
      </c>
      <c r="M14" s="26">
        <v>5</v>
      </c>
      <c r="N14" s="26">
        <v>4</v>
      </c>
      <c r="O14" s="26">
        <v>3</v>
      </c>
      <c r="P14" s="26">
        <v>6</v>
      </c>
      <c r="Q14" s="4">
        <v>0.33333333333333331</v>
      </c>
      <c r="R14" s="4">
        <v>0.33333333333333331</v>
      </c>
      <c r="S14" s="4">
        <v>0.33333333333333331</v>
      </c>
      <c r="T14" s="4">
        <v>0.16666666666666666</v>
      </c>
      <c r="U14" s="4">
        <v>0.5</v>
      </c>
      <c r="V14" s="26">
        <v>3</v>
      </c>
      <c r="W14" s="26">
        <v>0.5</v>
      </c>
      <c r="X14" s="26">
        <v>0.33333333333333331</v>
      </c>
      <c r="Y14" s="26">
        <v>2</v>
      </c>
      <c r="Z14" s="4">
        <v>0.33333333333333331</v>
      </c>
      <c r="AA14" s="4">
        <v>0.33333333333333331</v>
      </c>
      <c r="AB14" s="4">
        <v>3</v>
      </c>
      <c r="AC14" s="79">
        <v>0.5</v>
      </c>
      <c r="AD14" s="26">
        <v>4</v>
      </c>
      <c r="AE14" s="4">
        <v>6</v>
      </c>
    </row>
    <row r="15" spans="1:31" x14ac:dyDescent="0.25">
      <c r="A15" s="25" t="s">
        <v>32</v>
      </c>
      <c r="B15" s="25" t="s">
        <v>48</v>
      </c>
      <c r="C15" s="1"/>
      <c r="D15" s="4">
        <v>3</v>
      </c>
      <c r="E15" s="4">
        <v>8</v>
      </c>
      <c r="F15" s="4">
        <v>7</v>
      </c>
      <c r="G15" s="4">
        <v>6</v>
      </c>
      <c r="H15" s="4">
        <v>5</v>
      </c>
      <c r="I15" s="4">
        <v>5</v>
      </c>
      <c r="J15" s="4">
        <v>8</v>
      </c>
      <c r="K15" s="26">
        <v>9</v>
      </c>
      <c r="L15" s="26">
        <v>5</v>
      </c>
      <c r="M15" s="26">
        <v>5</v>
      </c>
      <c r="N15" s="26">
        <v>3</v>
      </c>
      <c r="O15" s="26">
        <v>2</v>
      </c>
      <c r="P15" s="26">
        <v>8</v>
      </c>
      <c r="Q15" s="4">
        <v>0.25</v>
      </c>
      <c r="R15" s="4">
        <v>0.33333333333333331</v>
      </c>
      <c r="S15" s="4">
        <v>0.5</v>
      </c>
      <c r="T15" s="4">
        <v>0.16666666666666666</v>
      </c>
      <c r="U15" s="4">
        <v>0.33333333333333331</v>
      </c>
      <c r="V15" s="26">
        <v>1</v>
      </c>
      <c r="W15" s="26">
        <v>0.33333333333333331</v>
      </c>
      <c r="X15" s="26">
        <v>0.5</v>
      </c>
      <c r="Y15" s="26">
        <v>4</v>
      </c>
      <c r="Z15" s="4">
        <v>0.33333333333333331</v>
      </c>
      <c r="AA15" s="4">
        <v>0.2</v>
      </c>
      <c r="AB15" s="4">
        <v>2</v>
      </c>
      <c r="AC15" s="79">
        <v>0.33333333333333331</v>
      </c>
      <c r="AD15" s="26">
        <v>3</v>
      </c>
      <c r="AE15" s="4">
        <v>5</v>
      </c>
    </row>
    <row r="16" spans="1:31" x14ac:dyDescent="0.25">
      <c r="A16" s="25" t="s">
        <v>33</v>
      </c>
      <c r="B16" s="25" t="s">
        <v>49</v>
      </c>
      <c r="C16" s="1"/>
      <c r="D16" s="4">
        <v>3</v>
      </c>
      <c r="E16" s="4">
        <v>7</v>
      </c>
      <c r="F16" s="4">
        <v>6</v>
      </c>
      <c r="G16" s="4">
        <v>7</v>
      </c>
      <c r="H16" s="4">
        <v>4</v>
      </c>
      <c r="I16" s="4">
        <v>5</v>
      </c>
      <c r="J16" s="4">
        <v>9</v>
      </c>
      <c r="K16" s="26">
        <v>8</v>
      </c>
      <c r="L16" s="26">
        <v>4</v>
      </c>
      <c r="M16" s="26">
        <v>6</v>
      </c>
      <c r="N16" s="26">
        <v>4</v>
      </c>
      <c r="O16" s="26">
        <v>3</v>
      </c>
      <c r="P16" s="26">
        <v>7</v>
      </c>
      <c r="Q16" s="4">
        <v>0.33333333333333331</v>
      </c>
      <c r="R16" s="4">
        <v>0.5</v>
      </c>
      <c r="S16" s="4">
        <v>0.5</v>
      </c>
      <c r="T16" s="4">
        <v>0.2</v>
      </c>
      <c r="U16" s="4">
        <v>0.5</v>
      </c>
      <c r="V16" s="26">
        <v>2</v>
      </c>
      <c r="W16" s="26">
        <v>0.5</v>
      </c>
      <c r="X16" s="26">
        <v>0.33333333333333331</v>
      </c>
      <c r="Y16" s="26">
        <v>5</v>
      </c>
      <c r="Z16" s="4">
        <v>0.25</v>
      </c>
      <c r="AA16" s="4">
        <v>0.33333333333333331</v>
      </c>
      <c r="AB16" s="4">
        <v>2</v>
      </c>
      <c r="AC16" s="79">
        <v>0.5</v>
      </c>
      <c r="AD16" s="26">
        <v>5</v>
      </c>
      <c r="AE16" s="4">
        <v>5</v>
      </c>
    </row>
    <row r="17" spans="1:31" x14ac:dyDescent="0.25">
      <c r="A17" s="25" t="s">
        <v>34</v>
      </c>
      <c r="B17" s="25" t="s">
        <v>50</v>
      </c>
      <c r="C17" s="1"/>
      <c r="D17" s="4">
        <v>2</v>
      </c>
      <c r="E17" s="4">
        <v>8</v>
      </c>
      <c r="F17" s="4">
        <v>7</v>
      </c>
      <c r="G17" s="4">
        <v>8</v>
      </c>
      <c r="H17" s="4">
        <v>6</v>
      </c>
      <c r="I17" s="4">
        <v>4</v>
      </c>
      <c r="J17" s="4">
        <v>9</v>
      </c>
      <c r="K17" s="26">
        <v>9</v>
      </c>
      <c r="L17" s="26">
        <v>5</v>
      </c>
      <c r="M17" s="26">
        <v>6</v>
      </c>
      <c r="N17" s="26">
        <v>4</v>
      </c>
      <c r="O17" s="26">
        <v>1</v>
      </c>
      <c r="P17" s="26">
        <v>8</v>
      </c>
      <c r="Q17" s="4">
        <v>0.33333333333333331</v>
      </c>
      <c r="R17" s="4">
        <v>0.5</v>
      </c>
      <c r="S17" s="4">
        <v>0.33333333333333331</v>
      </c>
      <c r="T17" s="4">
        <v>0.16666666666666666</v>
      </c>
      <c r="U17" s="4">
        <v>0.33333333333333331</v>
      </c>
      <c r="V17" s="26">
        <v>1</v>
      </c>
      <c r="W17" s="26">
        <v>0.33333333333333331</v>
      </c>
      <c r="X17" s="26">
        <v>0.5</v>
      </c>
      <c r="Y17" s="26">
        <v>4</v>
      </c>
      <c r="Z17" s="4">
        <v>0.5</v>
      </c>
      <c r="AA17" s="4">
        <v>0.25</v>
      </c>
      <c r="AB17" s="4">
        <v>3</v>
      </c>
      <c r="AC17" s="79">
        <v>0.5</v>
      </c>
      <c r="AD17" s="26">
        <v>4</v>
      </c>
      <c r="AE17" s="4">
        <v>6</v>
      </c>
    </row>
    <row r="18" spans="1:31" x14ac:dyDescent="0.25">
      <c r="A18" s="25" t="s">
        <v>35</v>
      </c>
      <c r="B18" s="25" t="s">
        <v>51</v>
      </c>
      <c r="C18" s="1"/>
      <c r="D18" s="4">
        <v>3</v>
      </c>
      <c r="E18" s="4">
        <v>9</v>
      </c>
      <c r="F18" s="4">
        <v>7</v>
      </c>
      <c r="G18" s="4">
        <v>7</v>
      </c>
      <c r="H18" s="4">
        <v>6</v>
      </c>
      <c r="I18" s="4">
        <v>6</v>
      </c>
      <c r="J18" s="4">
        <v>8</v>
      </c>
      <c r="K18" s="26">
        <v>8</v>
      </c>
      <c r="L18" s="26">
        <v>5</v>
      </c>
      <c r="M18" s="26">
        <v>5</v>
      </c>
      <c r="N18" s="26">
        <v>4</v>
      </c>
      <c r="O18" s="26">
        <v>2</v>
      </c>
      <c r="P18" s="26">
        <v>7</v>
      </c>
      <c r="Q18" s="4">
        <v>0.33333333333333331</v>
      </c>
      <c r="R18" s="4">
        <v>0.33333333333333331</v>
      </c>
      <c r="S18" s="4">
        <v>0.5</v>
      </c>
      <c r="T18" s="4">
        <v>0.2</v>
      </c>
      <c r="U18" s="4">
        <v>0.5</v>
      </c>
      <c r="V18" s="26">
        <v>2</v>
      </c>
      <c r="W18" s="26">
        <v>0.5</v>
      </c>
      <c r="X18" s="26">
        <v>0.25</v>
      </c>
      <c r="Y18" s="26">
        <v>2</v>
      </c>
      <c r="Z18" s="4">
        <v>0.5</v>
      </c>
      <c r="AA18" s="4">
        <v>0.33333333333333331</v>
      </c>
      <c r="AB18" s="4">
        <v>2</v>
      </c>
      <c r="AC18" s="79">
        <v>0.33333333333333331</v>
      </c>
      <c r="AD18" s="26">
        <v>5</v>
      </c>
      <c r="AE18" s="4">
        <v>4</v>
      </c>
    </row>
    <row r="19" spans="1:31" x14ac:dyDescent="0.25">
      <c r="A19" s="25" t="s">
        <v>36</v>
      </c>
      <c r="B19" s="25" t="s">
        <v>52</v>
      </c>
      <c r="C19" s="1"/>
      <c r="D19" s="4">
        <v>2</v>
      </c>
      <c r="E19" s="4">
        <v>8</v>
      </c>
      <c r="F19" s="4">
        <v>6</v>
      </c>
      <c r="G19" s="4">
        <v>6</v>
      </c>
      <c r="H19" s="4">
        <v>5</v>
      </c>
      <c r="I19" s="4">
        <v>5</v>
      </c>
      <c r="J19" s="4">
        <v>9</v>
      </c>
      <c r="K19" s="26">
        <v>9</v>
      </c>
      <c r="L19" s="26">
        <v>4</v>
      </c>
      <c r="M19" s="26">
        <v>6</v>
      </c>
      <c r="N19" s="26">
        <v>3</v>
      </c>
      <c r="O19" s="26">
        <v>1</v>
      </c>
      <c r="P19" s="26">
        <v>6</v>
      </c>
      <c r="Q19" s="4">
        <v>0.25</v>
      </c>
      <c r="R19" s="4">
        <v>0.5</v>
      </c>
      <c r="S19" s="4">
        <v>0.5</v>
      </c>
      <c r="T19" s="4">
        <v>0.16666666666666666</v>
      </c>
      <c r="U19" s="4">
        <v>0.33333333333333331</v>
      </c>
      <c r="V19" s="26">
        <v>1</v>
      </c>
      <c r="W19" s="26">
        <v>0.33333333333333331</v>
      </c>
      <c r="X19" s="26">
        <v>0.33333333333333331</v>
      </c>
      <c r="Y19" s="26">
        <v>4</v>
      </c>
      <c r="Z19" s="4">
        <v>0.33333333333333331</v>
      </c>
      <c r="AA19" s="4">
        <v>0.2</v>
      </c>
      <c r="AB19" s="4">
        <v>3</v>
      </c>
      <c r="AC19" s="79">
        <v>0.5</v>
      </c>
      <c r="AD19" s="26">
        <v>4</v>
      </c>
      <c r="AE19" s="4">
        <v>6</v>
      </c>
    </row>
    <row r="20" spans="1:31" x14ac:dyDescent="0.25">
      <c r="A20" s="99" t="s">
        <v>1</v>
      </c>
      <c r="B20" s="99"/>
      <c r="C20" s="99"/>
      <c r="D20" s="28">
        <f>(D3*D4*D5*D6*D7*D8*D9*D10*D11*D12*D13*D14*D15*D16*D17*D18*D19)^(1/17)</f>
        <v>2.6894908647621567</v>
      </c>
      <c r="E20" s="28">
        <f t="shared" ref="E20:AE20" si="0">(E3*E4*E5*E6*E7*E8*E9*E10*E11*E12*E13*E14*E15*E16*E17*E18*E19)^(1/17)</f>
        <v>8.1453536586446766</v>
      </c>
      <c r="F20" s="28">
        <f t="shared" si="0"/>
        <v>6.2471575808789943</v>
      </c>
      <c r="G20" s="28">
        <f t="shared" si="0"/>
        <v>7.0764199827698731</v>
      </c>
      <c r="H20" s="28">
        <f t="shared" si="0"/>
        <v>5.237571927564586</v>
      </c>
      <c r="I20" s="28">
        <f t="shared" si="0"/>
        <v>4.8876257114773436</v>
      </c>
      <c r="J20" s="28">
        <f t="shared" si="0"/>
        <v>8.6335354776542701</v>
      </c>
      <c r="K20" s="28">
        <f t="shared" si="0"/>
        <v>8.5739255104872072</v>
      </c>
      <c r="L20" s="28">
        <f t="shared" si="0"/>
        <v>4.5610610080160727</v>
      </c>
      <c r="M20" s="28">
        <f t="shared" si="0"/>
        <v>5.4479331167017939</v>
      </c>
      <c r="N20" s="28">
        <f t="shared" si="0"/>
        <v>3.4935365537601246</v>
      </c>
      <c r="O20" s="28">
        <f t="shared" si="0"/>
        <v>1.9604206323986766</v>
      </c>
      <c r="P20" s="28">
        <f t="shared" si="0"/>
        <v>7.0125432656585138</v>
      </c>
      <c r="Q20" s="28">
        <f t="shared" si="0"/>
        <v>0.29112804614667703</v>
      </c>
      <c r="R20" s="28">
        <f t="shared" si="0"/>
        <v>0.40340866290303801</v>
      </c>
      <c r="S20" s="28">
        <f t="shared" si="0"/>
        <v>0.42311832896649348</v>
      </c>
      <c r="T20" s="28">
        <f t="shared" si="0"/>
        <v>0.17966057781664743</v>
      </c>
      <c r="U20" s="28">
        <f t="shared" si="0"/>
        <v>0.41314597824272831</v>
      </c>
      <c r="V20" s="28">
        <f t="shared" si="0"/>
        <v>2.1269856417150019</v>
      </c>
      <c r="W20" s="28">
        <f t="shared" si="0"/>
        <v>0.41314597824272831</v>
      </c>
      <c r="X20" s="28">
        <f t="shared" si="0"/>
        <v>0.36557845160700192</v>
      </c>
      <c r="Y20" s="28">
        <f t="shared" si="0"/>
        <v>3.3957904226357036</v>
      </c>
      <c r="Z20" s="28">
        <f t="shared" si="0"/>
        <v>0.34508303168479143</v>
      </c>
      <c r="AA20" s="28">
        <f t="shared" si="0"/>
        <v>0.27057246847708655</v>
      </c>
      <c r="AB20" s="28">
        <f t="shared" si="0"/>
        <v>2.0077404736701299</v>
      </c>
      <c r="AC20" s="28">
        <f t="shared" si="0"/>
        <v>0.51364102897459829</v>
      </c>
      <c r="AD20" s="28">
        <f t="shared" si="0"/>
        <v>3.939716737676382</v>
      </c>
      <c r="AE20" s="28">
        <f t="shared" si="0"/>
        <v>5.114129144241538</v>
      </c>
    </row>
    <row r="21" spans="1:31" x14ac:dyDescent="0.25">
      <c r="A21" s="99" t="s">
        <v>2</v>
      </c>
      <c r="B21" s="99"/>
      <c r="C21" s="99"/>
      <c r="D21" s="28">
        <f t="shared" ref="D21:AE21" si="1">D20^-1</f>
        <v>0.37181758566353573</v>
      </c>
      <c r="E21" s="28">
        <f t="shared" si="1"/>
        <v>0.12276937772231639</v>
      </c>
      <c r="F21" s="28">
        <f t="shared" si="1"/>
        <v>0.16007279903755797</v>
      </c>
      <c r="G21" s="28">
        <f t="shared" si="1"/>
        <v>0.14131439378031052</v>
      </c>
      <c r="H21" s="28">
        <f t="shared" si="1"/>
        <v>0.19092816553738273</v>
      </c>
      <c r="I21" s="28">
        <f t="shared" si="1"/>
        <v>0.20459831808555937</v>
      </c>
      <c r="J21" s="28">
        <f t="shared" si="1"/>
        <v>0.1158274038009397</v>
      </c>
      <c r="K21" s="28">
        <f t="shared" si="1"/>
        <v>0.11663269044929872</v>
      </c>
      <c r="L21" s="28">
        <f t="shared" si="1"/>
        <v>0.21924723178280189</v>
      </c>
      <c r="M21" s="28">
        <f t="shared" si="1"/>
        <v>0.18355585110512609</v>
      </c>
      <c r="N21" s="28">
        <f t="shared" si="1"/>
        <v>0.2862428901520126</v>
      </c>
      <c r="O21" s="28">
        <f t="shared" si="1"/>
        <v>0.51009461106132514</v>
      </c>
      <c r="P21" s="28">
        <f t="shared" si="1"/>
        <v>0.14260161572152452</v>
      </c>
      <c r="Q21" s="28">
        <f t="shared" si="1"/>
        <v>3.4349146818241514</v>
      </c>
      <c r="R21" s="28">
        <f t="shared" si="1"/>
        <v>2.47887586945637</v>
      </c>
      <c r="S21" s="28">
        <f t="shared" si="1"/>
        <v>2.3634050608079176</v>
      </c>
      <c r="T21" s="28">
        <f t="shared" si="1"/>
        <v>5.5660513405481185</v>
      </c>
      <c r="U21" s="28">
        <f t="shared" si="1"/>
        <v>2.420451977418228</v>
      </c>
      <c r="V21" s="28">
        <f t="shared" si="1"/>
        <v>0.47014891891498323</v>
      </c>
      <c r="W21" s="28">
        <f t="shared" si="1"/>
        <v>2.420451977418228</v>
      </c>
      <c r="X21" s="28">
        <f t="shared" si="1"/>
        <v>2.7353909827130716</v>
      </c>
      <c r="Y21" s="28">
        <f t="shared" si="1"/>
        <v>0.29448224876723461</v>
      </c>
      <c r="Z21" s="28">
        <f t="shared" si="1"/>
        <v>2.8978532937934434</v>
      </c>
      <c r="AA21" s="28">
        <f t="shared" si="1"/>
        <v>3.6958675272043986</v>
      </c>
      <c r="AB21" s="28">
        <f t="shared" si="1"/>
        <v>0.49807234207517359</v>
      </c>
      <c r="AC21" s="28">
        <f t="shared" si="1"/>
        <v>1.9468849713901148</v>
      </c>
      <c r="AD21" s="28">
        <f t="shared" si="1"/>
        <v>0.25382535511672172</v>
      </c>
      <c r="AE21" s="28">
        <f t="shared" si="1"/>
        <v>0.19553671246765264</v>
      </c>
    </row>
    <row r="22" spans="1:31" x14ac:dyDescent="0.25">
      <c r="D22" s="6">
        <v>0.37181758566353573</v>
      </c>
      <c r="E22" s="6">
        <v>0.12276937772231639</v>
      </c>
      <c r="F22" s="6">
        <v>0.16007279903755797</v>
      </c>
      <c r="G22" s="6">
        <v>0.14131439378031052</v>
      </c>
      <c r="H22" s="6">
        <v>0.19092816553738273</v>
      </c>
      <c r="I22" s="6">
        <v>0.20459831808555937</v>
      </c>
      <c r="J22" s="6">
        <v>0.1158274038009397</v>
      </c>
      <c r="K22" s="6">
        <v>0.11663269044929872</v>
      </c>
      <c r="L22" s="6">
        <v>0.21924723178280189</v>
      </c>
      <c r="M22" s="6">
        <v>0.18355585110512609</v>
      </c>
      <c r="N22" s="6">
        <v>0.2862428901520126</v>
      </c>
      <c r="O22" s="6">
        <v>0.51009461106132514</v>
      </c>
      <c r="P22" s="6">
        <v>0.14260161572152452</v>
      </c>
      <c r="Q22" s="6">
        <v>3.4349146818241514</v>
      </c>
      <c r="R22" s="6">
        <v>2.47887586945637</v>
      </c>
      <c r="S22" s="6">
        <v>2.3634050608079176</v>
      </c>
      <c r="T22" s="6">
        <v>5.5660513405481185</v>
      </c>
      <c r="U22" s="6">
        <v>2.420451977418228</v>
      </c>
      <c r="V22" s="6">
        <v>0.47014891891498323</v>
      </c>
      <c r="W22" s="6">
        <v>2.420451977418228</v>
      </c>
      <c r="X22" s="6">
        <v>2.7353909827130716</v>
      </c>
      <c r="Y22" s="6">
        <v>0.29448224876723461</v>
      </c>
      <c r="Z22" s="6">
        <v>2.8978532937934434</v>
      </c>
      <c r="AA22" s="6">
        <v>3.6958675272043986</v>
      </c>
      <c r="AB22" s="6">
        <v>0.49807234207517359</v>
      </c>
      <c r="AC22" s="6">
        <v>1.9468849713901148</v>
      </c>
      <c r="AD22" s="6">
        <v>0.25382535511672172</v>
      </c>
      <c r="AE22" s="6">
        <v>0.19553671246765264</v>
      </c>
    </row>
    <row r="26" spans="1:31" x14ac:dyDescent="0.25">
      <c r="A26" s="15"/>
      <c r="B26" s="15"/>
      <c r="C26" s="15"/>
      <c r="G26" s="6"/>
    </row>
    <row r="27" spans="1:31" x14ac:dyDescent="0.25">
      <c r="A27" s="15"/>
      <c r="B27" s="18"/>
      <c r="C27" s="19"/>
    </row>
    <row r="28" spans="1:31" x14ac:dyDescent="0.25">
      <c r="A28" s="15"/>
      <c r="B28" s="16"/>
      <c r="C28" s="18"/>
    </row>
    <row r="29" spans="1:31" x14ac:dyDescent="0.25">
      <c r="A29" s="15"/>
      <c r="B29" s="16"/>
      <c r="C29" s="16"/>
    </row>
    <row r="30" spans="1:31" x14ac:dyDescent="0.25">
      <c r="A30" s="15"/>
      <c r="B30" s="16"/>
      <c r="C30" s="16"/>
    </row>
    <row r="31" spans="1:31" x14ac:dyDescent="0.25">
      <c r="A31" s="15"/>
      <c r="B31" s="16"/>
      <c r="C31" s="16"/>
    </row>
    <row r="32" spans="1:31" x14ac:dyDescent="0.25">
      <c r="A32" s="15"/>
      <c r="B32" s="16"/>
      <c r="C32" s="16"/>
    </row>
    <row r="33" spans="1:3" x14ac:dyDescent="0.25">
      <c r="A33" s="15"/>
      <c r="B33" s="16"/>
      <c r="C33" s="16"/>
    </row>
    <row r="34" spans="1:3" x14ac:dyDescent="0.25">
      <c r="A34" s="15"/>
      <c r="B34" s="16"/>
      <c r="C34" s="16"/>
    </row>
    <row r="35" spans="1:3" x14ac:dyDescent="0.25">
      <c r="A35" s="15"/>
      <c r="B35" s="16"/>
      <c r="C35" s="16"/>
    </row>
  </sheetData>
  <mergeCells count="11">
    <mergeCell ref="Z1:AB1"/>
    <mergeCell ref="AC1:AD1"/>
    <mergeCell ref="D1:J1"/>
    <mergeCell ref="K1:P1"/>
    <mergeCell ref="Q1:U1"/>
    <mergeCell ref="V1:Y1"/>
    <mergeCell ref="A20:C20"/>
    <mergeCell ref="A21:C21"/>
    <mergeCell ref="A1:A2"/>
    <mergeCell ref="B1:B2"/>
    <mergeCell ref="C1:C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zoomScaleNormal="75" workbookViewId="0">
      <selection activeCell="L9" sqref="L9"/>
    </sheetView>
  </sheetViews>
  <sheetFormatPr defaultRowHeight="15" x14ac:dyDescent="0.25"/>
  <cols>
    <col min="1" max="1" width="24.28515625" customWidth="1"/>
    <col min="2" max="2" width="17.42578125" customWidth="1"/>
    <col min="3" max="3" width="12" customWidth="1"/>
    <col min="4" max="4" width="12.42578125" customWidth="1"/>
    <col min="5" max="6" width="12" customWidth="1"/>
    <col min="7" max="7" width="13.42578125" customWidth="1"/>
    <col min="8" max="8" width="11" customWidth="1"/>
    <col min="9" max="9" width="12.42578125" customWidth="1"/>
    <col min="10" max="10" width="18.42578125" customWidth="1"/>
    <col min="11" max="11" width="12.7109375" customWidth="1"/>
    <col min="12" max="12" width="25.42578125" customWidth="1"/>
    <col min="15" max="15" width="20.42578125" customWidth="1"/>
    <col min="16" max="16" width="14.42578125" customWidth="1"/>
    <col min="17" max="17" width="27.42578125" customWidth="1"/>
  </cols>
  <sheetData>
    <row r="1" spans="1:17" x14ac:dyDescent="0.25">
      <c r="A1" s="36" t="s">
        <v>61</v>
      </c>
      <c r="B1" s="36" t="s">
        <v>53</v>
      </c>
      <c r="C1" s="36" t="s">
        <v>54</v>
      </c>
      <c r="D1" s="36" t="s">
        <v>55</v>
      </c>
      <c r="E1" s="36" t="s">
        <v>56</v>
      </c>
      <c r="F1" s="36" t="s">
        <v>57</v>
      </c>
      <c r="G1" s="36" t="s">
        <v>58</v>
      </c>
      <c r="H1" s="36" t="s">
        <v>59</v>
      </c>
      <c r="I1" s="36" t="s">
        <v>60</v>
      </c>
      <c r="J1" s="43"/>
      <c r="K1" s="15"/>
      <c r="N1" s="8" t="s">
        <v>11</v>
      </c>
      <c r="O1" s="9">
        <f>(L25-8)/7</f>
        <v>8.8197210053947275E-2</v>
      </c>
    </row>
    <row r="2" spans="1:17" x14ac:dyDescent="0.25">
      <c r="A2" s="36" t="s">
        <v>53</v>
      </c>
      <c r="B2" s="23">
        <v>1</v>
      </c>
      <c r="C2" s="38">
        <v>2.6894908647621567</v>
      </c>
      <c r="D2" s="38">
        <v>8.1453536586446766</v>
      </c>
      <c r="E2" s="38">
        <v>6.2471575808789943</v>
      </c>
      <c r="F2" s="38">
        <v>7.0764199827698731</v>
      </c>
      <c r="G2" s="38">
        <v>5.237571927564586</v>
      </c>
      <c r="H2" s="38">
        <v>4.8876257114773436</v>
      </c>
      <c r="I2" s="38">
        <v>8.6335354776542701</v>
      </c>
      <c r="J2" s="44"/>
      <c r="K2" s="16"/>
      <c r="N2" s="8" t="s">
        <v>12</v>
      </c>
      <c r="O2" s="9">
        <f>O1/O3</f>
        <v>6.0825662106170533E-2</v>
      </c>
    </row>
    <row r="3" spans="1:17" x14ac:dyDescent="0.25">
      <c r="A3" s="36" t="s">
        <v>54</v>
      </c>
      <c r="B3" s="80">
        <v>0.37181758566353573</v>
      </c>
      <c r="C3" s="23">
        <v>1</v>
      </c>
      <c r="D3" s="39">
        <v>8.5739255104872072</v>
      </c>
      <c r="E3" s="39">
        <v>4.5610610080160727</v>
      </c>
      <c r="F3" s="39">
        <v>5.4479331167017939</v>
      </c>
      <c r="G3" s="39">
        <v>3.4935365537601246</v>
      </c>
      <c r="H3" s="39">
        <v>1.9604206323986766</v>
      </c>
      <c r="I3" s="39">
        <v>7.0125432656585138</v>
      </c>
      <c r="J3" s="45"/>
      <c r="K3" s="16"/>
      <c r="N3" s="8" t="s">
        <v>13</v>
      </c>
      <c r="O3" s="9">
        <v>1.45</v>
      </c>
    </row>
    <row r="4" spans="1:17" x14ac:dyDescent="0.25">
      <c r="A4" s="36" t="s">
        <v>55</v>
      </c>
      <c r="B4" s="80">
        <v>0.12276937772231639</v>
      </c>
      <c r="C4" s="80">
        <v>0.11663269044929872</v>
      </c>
      <c r="D4" s="23">
        <v>1</v>
      </c>
      <c r="E4" s="39">
        <v>0.29112804614667703</v>
      </c>
      <c r="F4" s="39">
        <v>0.40340866290303801</v>
      </c>
      <c r="G4" s="39">
        <v>0.42311832896649348</v>
      </c>
      <c r="H4" s="39">
        <v>0.17966057781664743</v>
      </c>
      <c r="I4" s="39">
        <v>0.41314597824272831</v>
      </c>
      <c r="J4" s="45"/>
      <c r="K4" s="16"/>
    </row>
    <row r="5" spans="1:17" x14ac:dyDescent="0.25">
      <c r="A5" s="36" t="s">
        <v>56</v>
      </c>
      <c r="B5" s="80">
        <v>0.16007279903755797</v>
      </c>
      <c r="C5" s="80">
        <v>0.21924723178280189</v>
      </c>
      <c r="D5" s="80">
        <v>3.4349146818241514</v>
      </c>
      <c r="E5" s="23">
        <v>1</v>
      </c>
      <c r="F5" s="39">
        <v>2.1269856417150019</v>
      </c>
      <c r="G5" s="39">
        <v>0.41314597824272831</v>
      </c>
      <c r="H5" s="39">
        <v>0.36557845160700192</v>
      </c>
      <c r="I5" s="39">
        <v>3.3957904226357036</v>
      </c>
      <c r="J5" s="45"/>
      <c r="K5" s="16"/>
    </row>
    <row r="6" spans="1:17" x14ac:dyDescent="0.25">
      <c r="A6" s="36" t="s">
        <v>57</v>
      </c>
      <c r="B6" s="80">
        <v>0.14131439378031052</v>
      </c>
      <c r="C6" s="80">
        <v>0.18355585110512609</v>
      </c>
      <c r="D6" s="80">
        <v>2.47887586945637</v>
      </c>
      <c r="E6" s="80">
        <v>0.47014891891498323</v>
      </c>
      <c r="F6" s="23">
        <v>1</v>
      </c>
      <c r="G6" s="39">
        <v>0.34508303168479143</v>
      </c>
      <c r="H6" s="39">
        <v>0.27057246847708655</v>
      </c>
      <c r="I6" s="39">
        <v>2.0077404736701299</v>
      </c>
      <c r="J6" s="45"/>
      <c r="K6" s="16"/>
    </row>
    <row r="7" spans="1:17" x14ac:dyDescent="0.25">
      <c r="A7" s="36" t="s">
        <v>58</v>
      </c>
      <c r="B7" s="80">
        <v>0.19092816553738273</v>
      </c>
      <c r="C7" s="80">
        <v>0.2862428901520126</v>
      </c>
      <c r="D7" s="80">
        <v>2.3634050608079176</v>
      </c>
      <c r="E7" s="80">
        <v>2.420451977418228</v>
      </c>
      <c r="F7" s="80">
        <v>2.8978532937934434</v>
      </c>
      <c r="G7" s="23">
        <v>1</v>
      </c>
      <c r="H7" s="39">
        <v>0.51364102897459829</v>
      </c>
      <c r="I7" s="39">
        <v>3.939716737676382</v>
      </c>
      <c r="J7" s="45"/>
      <c r="K7" s="16"/>
    </row>
    <row r="8" spans="1:17" x14ac:dyDescent="0.25">
      <c r="A8" s="36" t="s">
        <v>59</v>
      </c>
      <c r="B8" s="80">
        <v>0.20459831808555937</v>
      </c>
      <c r="C8" s="80">
        <v>0.51009461106132514</v>
      </c>
      <c r="D8" s="80">
        <v>5.5660513405481185</v>
      </c>
      <c r="E8" s="80">
        <v>2.7353909827130716</v>
      </c>
      <c r="F8" s="80">
        <v>3.6958675272043986</v>
      </c>
      <c r="G8" s="80">
        <v>1.9468849713901148</v>
      </c>
      <c r="H8" s="23">
        <v>1</v>
      </c>
      <c r="I8" s="39">
        <v>5.114129144241538</v>
      </c>
      <c r="J8" s="45"/>
      <c r="K8" s="16"/>
    </row>
    <row r="9" spans="1:17" x14ac:dyDescent="0.25">
      <c r="A9" s="36" t="s">
        <v>60</v>
      </c>
      <c r="B9" s="80">
        <v>0.1158274038009397</v>
      </c>
      <c r="C9" s="80">
        <v>0.14260161572152452</v>
      </c>
      <c r="D9" s="80">
        <v>2.420451977418228</v>
      </c>
      <c r="E9" s="80">
        <v>0.29448224876723461</v>
      </c>
      <c r="F9" s="80">
        <v>0.49807234207517359</v>
      </c>
      <c r="G9" s="80">
        <v>0.25382535511672172</v>
      </c>
      <c r="H9" s="80">
        <v>0.19553671246765264</v>
      </c>
      <c r="I9" s="23">
        <v>1</v>
      </c>
      <c r="J9" s="45"/>
      <c r="K9" s="16"/>
    </row>
    <row r="10" spans="1:17" x14ac:dyDescent="0.25">
      <c r="A10" s="36"/>
      <c r="B10" s="39"/>
      <c r="C10" s="39"/>
      <c r="D10" s="39"/>
      <c r="E10" s="39"/>
      <c r="F10" s="39"/>
      <c r="G10" s="39"/>
      <c r="H10" s="39"/>
      <c r="I10" s="40"/>
      <c r="J10" s="46"/>
      <c r="K10" s="16"/>
    </row>
    <row r="11" spans="1:17" x14ac:dyDescent="0.25">
      <c r="A11" s="36" t="s">
        <v>10</v>
      </c>
      <c r="B11" s="37">
        <f>SUM(B2:B10)</f>
        <v>2.3073280436276025</v>
      </c>
      <c r="C11" s="37">
        <f t="shared" ref="C11:I11" si="0">SUM(C2:C10)</f>
        <v>5.1478657550342444</v>
      </c>
      <c r="D11" s="37">
        <f t="shared" si="0"/>
        <v>33.982978099186667</v>
      </c>
      <c r="E11" s="37">
        <f t="shared" si="0"/>
        <v>18.019820762855261</v>
      </c>
      <c r="F11" s="37">
        <f t="shared" si="0"/>
        <v>23.146540567162724</v>
      </c>
      <c r="G11" s="37">
        <f t="shared" si="0"/>
        <v>13.113166146725558</v>
      </c>
      <c r="H11" s="37">
        <f t="shared" si="0"/>
        <v>9.3730355832190071</v>
      </c>
      <c r="I11" s="41">
        <f t="shared" si="0"/>
        <v>31.516601499779263</v>
      </c>
      <c r="J11" s="46"/>
      <c r="K11" s="16"/>
    </row>
    <row r="15" spans="1:17" x14ac:dyDescent="0.25">
      <c r="A15" s="28" t="s">
        <v>62</v>
      </c>
      <c r="B15" s="28" t="s">
        <v>53</v>
      </c>
      <c r="C15" s="28" t="s">
        <v>54</v>
      </c>
      <c r="D15" s="28" t="s">
        <v>55</v>
      </c>
      <c r="E15" s="28" t="s">
        <v>56</v>
      </c>
      <c r="F15" s="28" t="s">
        <v>57</v>
      </c>
      <c r="G15" s="28" t="s">
        <v>58</v>
      </c>
      <c r="H15" s="28" t="s">
        <v>59</v>
      </c>
      <c r="I15" s="47" t="s">
        <v>60</v>
      </c>
      <c r="J15" s="29"/>
      <c r="K15" s="50" t="s">
        <v>14</v>
      </c>
      <c r="L15" s="28" t="s">
        <v>15</v>
      </c>
    </row>
    <row r="16" spans="1:17" ht="15.75" x14ac:dyDescent="0.25">
      <c r="A16" s="28" t="s">
        <v>53</v>
      </c>
      <c r="B16" s="30">
        <f>B2/B$11</f>
        <v>0.43340174482852933</v>
      </c>
      <c r="C16" s="30">
        <f>C2/C$11</f>
        <v>0.52244774684188822</v>
      </c>
      <c r="D16" s="30">
        <f t="shared" ref="D16:I16" si="1">D2/D$11</f>
        <v>0.23968922426017819</v>
      </c>
      <c r="E16" s="30">
        <f t="shared" si="1"/>
        <v>0.34668255933801667</v>
      </c>
      <c r="F16" s="30">
        <f t="shared" si="1"/>
        <v>0.30572257492374344</v>
      </c>
      <c r="G16" s="30">
        <f t="shared" si="1"/>
        <v>0.3994132209536933</v>
      </c>
      <c r="H16" s="30">
        <f t="shared" si="1"/>
        <v>0.52145600729692021</v>
      </c>
      <c r="I16" s="48">
        <f t="shared" si="1"/>
        <v>0.27393611832528131</v>
      </c>
      <c r="J16" s="52"/>
      <c r="K16" s="51">
        <f>AVERAGE(B16:I16)</f>
        <v>0.38034364959603129</v>
      </c>
      <c r="L16" s="81">
        <f>B11*K16</f>
        <v>0.87757756892859318</v>
      </c>
      <c r="O16" s="28" t="s">
        <v>17</v>
      </c>
      <c r="P16" s="35" t="s">
        <v>14</v>
      </c>
      <c r="Q16" s="35" t="s">
        <v>15</v>
      </c>
    </row>
    <row r="17" spans="1:17" ht="15.75" x14ac:dyDescent="0.25">
      <c r="A17" s="28" t="s">
        <v>54</v>
      </c>
      <c r="B17" s="30">
        <f t="shared" ref="B17:I17" si="2">B3/B$11</f>
        <v>0.16114639038450757</v>
      </c>
      <c r="C17" s="30">
        <f t="shared" si="2"/>
        <v>0.19425525986610501</v>
      </c>
      <c r="D17" s="30">
        <f t="shared" si="2"/>
        <v>0.25230059253377829</v>
      </c>
      <c r="E17" s="30">
        <f t="shared" si="2"/>
        <v>0.25311356134118213</v>
      </c>
      <c r="F17" s="30">
        <f t="shared" si="2"/>
        <v>0.23536705629482305</v>
      </c>
      <c r="G17" s="30">
        <f t="shared" si="2"/>
        <v>0.26641442003176963</v>
      </c>
      <c r="H17" s="30">
        <f t="shared" si="2"/>
        <v>0.20915536007443641</v>
      </c>
      <c r="I17" s="48">
        <f t="shared" si="2"/>
        <v>0.22250315490734712</v>
      </c>
      <c r="J17" s="52"/>
      <c r="K17" s="51">
        <f t="shared" ref="K17:K23" si="3">AVERAGE(B17:I17)</f>
        <v>0.22428197442924364</v>
      </c>
      <c r="L17" s="81">
        <f>C11*K17</f>
        <v>1.1545734956357694</v>
      </c>
      <c r="O17" s="28" t="s">
        <v>53</v>
      </c>
      <c r="P17" s="21">
        <f>K16</f>
        <v>0.38034364959603129</v>
      </c>
      <c r="Q17" s="82">
        <f>L16</f>
        <v>0.87757756892859318</v>
      </c>
    </row>
    <row r="18" spans="1:17" ht="15.75" x14ac:dyDescent="0.25">
      <c r="A18" s="28" t="s">
        <v>55</v>
      </c>
      <c r="B18" s="30">
        <f t="shared" ref="B18:I18" si="4">B4/B$11</f>
        <v>5.3208462516364699E-2</v>
      </c>
      <c r="C18" s="30">
        <f t="shared" si="4"/>
        <v>2.2656513592111505E-2</v>
      </c>
      <c r="D18" s="30">
        <f t="shared" si="4"/>
        <v>2.9426496909166815E-2</v>
      </c>
      <c r="E18" s="30">
        <f t="shared" si="4"/>
        <v>1.6155990116549165E-2</v>
      </c>
      <c r="F18" s="30">
        <f t="shared" si="4"/>
        <v>1.7428464600681679E-2</v>
      </c>
      <c r="G18" s="30">
        <f t="shared" si="4"/>
        <v>3.2266679475585605E-2</v>
      </c>
      <c r="H18" s="30">
        <f t="shared" si="4"/>
        <v>1.9167811347937519E-2</v>
      </c>
      <c r="I18" s="48">
        <f t="shared" si="4"/>
        <v>1.310883656810592E-2</v>
      </c>
      <c r="J18" s="52"/>
      <c r="K18" s="51">
        <f t="shared" si="3"/>
        <v>2.5427406890812864E-2</v>
      </c>
      <c r="L18" s="81">
        <f>D11*K18</f>
        <v>0.86409901148960166</v>
      </c>
      <c r="O18" s="28" t="s">
        <v>54</v>
      </c>
      <c r="P18" s="21">
        <f t="shared" ref="P18:P24" si="5">K17</f>
        <v>0.22428197442924364</v>
      </c>
      <c r="Q18" s="82">
        <f t="shared" ref="Q18:Q24" si="6">L17</f>
        <v>1.1545734956357694</v>
      </c>
    </row>
    <row r="19" spans="1:17" ht="15.75" x14ac:dyDescent="0.25">
      <c r="A19" s="28" t="s">
        <v>56</v>
      </c>
      <c r="B19" s="30">
        <f t="shared" ref="B19:I19" si="7">B5/B$11</f>
        <v>6.9375830402464159E-2</v>
      </c>
      <c r="C19" s="30">
        <f t="shared" si="7"/>
        <v>4.2589927984892341E-2</v>
      </c>
      <c r="D19" s="30">
        <f t="shared" si="7"/>
        <v>0.1010775062679501</v>
      </c>
      <c r="E19" s="30">
        <f t="shared" si="7"/>
        <v>5.549444765074061E-2</v>
      </c>
      <c r="F19" s="30">
        <f t="shared" si="7"/>
        <v>9.1892161402835737E-2</v>
      </c>
      <c r="G19" s="30">
        <f t="shared" si="7"/>
        <v>3.1506195652519324E-2</v>
      </c>
      <c r="H19" s="30">
        <f t="shared" si="7"/>
        <v>3.9003207483978238E-2</v>
      </c>
      <c r="I19" s="48">
        <f t="shared" si="7"/>
        <v>0.1077460849533376</v>
      </c>
      <c r="J19" s="52"/>
      <c r="K19" s="51">
        <f t="shared" si="3"/>
        <v>6.7335670224839772E-2</v>
      </c>
      <c r="L19" s="81">
        <f>E11*K19</f>
        <v>1.2133767083983424</v>
      </c>
      <c r="O19" s="28" t="s">
        <v>55</v>
      </c>
      <c r="P19" s="21">
        <f t="shared" si="5"/>
        <v>2.5427406890812864E-2</v>
      </c>
      <c r="Q19" s="82">
        <f t="shared" si="6"/>
        <v>0.86409901148960166</v>
      </c>
    </row>
    <row r="20" spans="1:17" ht="15.75" x14ac:dyDescent="0.25">
      <c r="A20" s="28" t="s">
        <v>57</v>
      </c>
      <c r="B20" s="30">
        <f t="shared" ref="B20:I20" si="8">B6/B$11</f>
        <v>6.1245904833772458E-2</v>
      </c>
      <c r="C20" s="30">
        <f t="shared" si="8"/>
        <v>3.5656689556370344E-2</v>
      </c>
      <c r="D20" s="30">
        <f t="shared" si="8"/>
        <v>7.2944633110766072E-2</v>
      </c>
      <c r="E20" s="30">
        <f t="shared" si="8"/>
        <v>2.609065456877983E-2</v>
      </c>
      <c r="F20" s="30">
        <f t="shared" si="8"/>
        <v>4.3203000340304366E-2</v>
      </c>
      <c r="G20" s="30">
        <f t="shared" si="8"/>
        <v>2.6315767513626822E-2</v>
      </c>
      <c r="H20" s="30">
        <f t="shared" si="8"/>
        <v>2.8867112055085478E-2</v>
      </c>
      <c r="I20" s="48">
        <f t="shared" si="8"/>
        <v>6.3704218669776047E-2</v>
      </c>
      <c r="J20" s="52"/>
      <c r="K20" s="51">
        <f t="shared" si="3"/>
        <v>4.4753497581060168E-2</v>
      </c>
      <c r="L20" s="81">
        <f>F11*K20</f>
        <v>1.035888647282428</v>
      </c>
      <c r="O20" s="28" t="s">
        <v>56</v>
      </c>
      <c r="P20" s="21">
        <f t="shared" si="5"/>
        <v>6.7335670224839772E-2</v>
      </c>
      <c r="Q20" s="82">
        <f t="shared" si="6"/>
        <v>1.2133767083983424</v>
      </c>
    </row>
    <row r="21" spans="1:17" ht="15.75" x14ac:dyDescent="0.25">
      <c r="A21" s="28" t="s">
        <v>58</v>
      </c>
      <c r="B21" s="30">
        <f t="shared" ref="B21:I21" si="9">B7/B$11</f>
        <v>8.274860008081196E-2</v>
      </c>
      <c r="C21" s="30">
        <f t="shared" si="9"/>
        <v>5.5604187011304158E-2</v>
      </c>
      <c r="D21" s="30">
        <f t="shared" si="9"/>
        <v>6.9546731716973398E-2</v>
      </c>
      <c r="E21" s="30">
        <f t="shared" si="9"/>
        <v>0.13432164555196746</v>
      </c>
      <c r="F21" s="30">
        <f t="shared" si="9"/>
        <v>0.12519595683791027</v>
      </c>
      <c r="G21" s="30">
        <f t="shared" si="9"/>
        <v>7.6259233568065979E-2</v>
      </c>
      <c r="H21" s="30">
        <f t="shared" si="9"/>
        <v>5.4799859065316509E-2</v>
      </c>
      <c r="I21" s="48">
        <f t="shared" si="9"/>
        <v>0.12500449129021651</v>
      </c>
      <c r="J21" s="52"/>
      <c r="K21" s="51">
        <f t="shared" si="3"/>
        <v>9.043508814032078E-2</v>
      </c>
      <c r="L21" s="81">
        <f>G11*K21</f>
        <v>1.1858903362777964</v>
      </c>
      <c r="O21" s="28" t="s">
        <v>57</v>
      </c>
      <c r="P21" s="21">
        <f t="shared" si="5"/>
        <v>4.4753497581060168E-2</v>
      </c>
      <c r="Q21" s="82">
        <f t="shared" si="6"/>
        <v>1.035888647282428</v>
      </c>
    </row>
    <row r="22" spans="1:17" ht="15.75" x14ac:dyDescent="0.25">
      <c r="A22" s="28" t="s">
        <v>59</v>
      </c>
      <c r="B22" s="30">
        <f t="shared" ref="B22:I22" si="10">B8/B$11</f>
        <v>8.8673268047263887E-2</v>
      </c>
      <c r="C22" s="30">
        <f t="shared" si="10"/>
        <v>9.9088561228017472E-2</v>
      </c>
      <c r="D22" s="30">
        <f t="shared" si="10"/>
        <v>0.16378939256890301</v>
      </c>
      <c r="E22" s="30">
        <f t="shared" si="10"/>
        <v>0.15179901169447846</v>
      </c>
      <c r="F22" s="30">
        <f t="shared" si="10"/>
        <v>0.15967256603553148</v>
      </c>
      <c r="G22" s="30">
        <f t="shared" si="10"/>
        <v>0.14846795576339622</v>
      </c>
      <c r="H22" s="30">
        <f t="shared" si="10"/>
        <v>0.10668902204856105</v>
      </c>
      <c r="I22" s="48">
        <f t="shared" si="10"/>
        <v>0.16226778589301122</v>
      </c>
      <c r="J22" s="52"/>
      <c r="K22" s="51">
        <f t="shared" si="3"/>
        <v>0.13505594540989535</v>
      </c>
      <c r="L22" s="81">
        <f>H11*K22</f>
        <v>1.2658841820522329</v>
      </c>
      <c r="O22" s="28" t="s">
        <v>58</v>
      </c>
      <c r="P22" s="21">
        <f t="shared" si="5"/>
        <v>9.043508814032078E-2</v>
      </c>
      <c r="Q22" s="82">
        <f t="shared" si="6"/>
        <v>1.1858903362777964</v>
      </c>
    </row>
    <row r="23" spans="1:17" ht="15.75" x14ac:dyDescent="0.25">
      <c r="A23" s="28" t="s">
        <v>60</v>
      </c>
      <c r="B23" s="30">
        <f t="shared" ref="B23:I23" si="11">B9/B$11</f>
        <v>5.0199798906285897E-2</v>
      </c>
      <c r="C23" s="30">
        <f t="shared" si="11"/>
        <v>2.7701113919311193E-2</v>
      </c>
      <c r="D23" s="30">
        <f t="shared" si="11"/>
        <v>7.1225422632284194E-2</v>
      </c>
      <c r="E23" s="30">
        <f t="shared" si="11"/>
        <v>1.6342129738285676E-2</v>
      </c>
      <c r="F23" s="30">
        <f t="shared" si="11"/>
        <v>2.1518219564169917E-2</v>
      </c>
      <c r="G23" s="30">
        <f>G9/G$11</f>
        <v>1.9356527041343372E-2</v>
      </c>
      <c r="H23" s="30">
        <f t="shared" si="11"/>
        <v>2.0861620627764536E-2</v>
      </c>
      <c r="I23" s="48">
        <f t="shared" si="11"/>
        <v>3.1729309392924357E-2</v>
      </c>
      <c r="J23" s="52"/>
      <c r="K23" s="51">
        <f t="shared" si="3"/>
        <v>3.236676772779614E-2</v>
      </c>
      <c r="L23" s="81">
        <f>I11*K23</f>
        <v>1.020090520312867</v>
      </c>
      <c r="O23" s="28" t="s">
        <v>59</v>
      </c>
      <c r="P23" s="21">
        <f t="shared" si="5"/>
        <v>0.13505594540989535</v>
      </c>
      <c r="Q23" s="82">
        <f t="shared" si="6"/>
        <v>1.2658841820522329</v>
      </c>
    </row>
    <row r="24" spans="1:17" ht="15.75" x14ac:dyDescent="0.25">
      <c r="A24" s="33"/>
      <c r="B24" s="34"/>
      <c r="C24" s="34"/>
      <c r="D24" s="34"/>
      <c r="E24" s="34"/>
      <c r="F24" s="34"/>
      <c r="G24" s="34"/>
      <c r="H24" s="34"/>
      <c r="I24" s="49"/>
      <c r="J24" s="52"/>
      <c r="K24" s="53"/>
      <c r="L24" s="32"/>
      <c r="O24" s="28" t="s">
        <v>60</v>
      </c>
      <c r="P24" s="21">
        <f t="shared" si="5"/>
        <v>3.236676772779614E-2</v>
      </c>
      <c r="Q24" s="82">
        <f t="shared" si="6"/>
        <v>1.020090520312867</v>
      </c>
    </row>
    <row r="25" spans="1:17" x14ac:dyDescent="0.25">
      <c r="A25" s="103" t="s">
        <v>16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35">
        <f>SUM(L16:L24)</f>
        <v>8.6173804703776309</v>
      </c>
      <c r="O25" s="28"/>
      <c r="P25" s="21"/>
      <c r="Q25" s="21"/>
    </row>
    <row r="26" spans="1:17" x14ac:dyDescent="0.25">
      <c r="O26" s="104" t="s">
        <v>18</v>
      </c>
      <c r="P26" s="104"/>
      <c r="Q26" s="31">
        <f>SUM(Q17:Q24)</f>
        <v>8.6173804703776309</v>
      </c>
    </row>
  </sheetData>
  <mergeCells count="2">
    <mergeCell ref="A25:K25"/>
    <mergeCell ref="O26:P2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4"/>
  <sheetViews>
    <sheetView zoomScale="70" zoomScaleNormal="70" workbookViewId="0">
      <selection activeCell="O15" sqref="O15:O22"/>
    </sheetView>
  </sheetViews>
  <sheetFormatPr defaultRowHeight="15" x14ac:dyDescent="0.25"/>
  <cols>
    <col min="2" max="2" width="15" customWidth="1"/>
    <col min="10" max="10" width="11.5703125" customWidth="1"/>
    <col min="11" max="11" width="8.140625" customWidth="1"/>
    <col min="14" max="14" width="14.140625" customWidth="1"/>
    <col min="15" max="15" width="11.28515625" customWidth="1"/>
    <col min="22" max="22" width="11.7109375" customWidth="1"/>
  </cols>
  <sheetData>
    <row r="3" spans="2:23" x14ac:dyDescent="0.25">
      <c r="B3" s="59" t="s">
        <v>63</v>
      </c>
      <c r="C3" s="59" t="s">
        <v>53</v>
      </c>
      <c r="D3" s="59" t="s">
        <v>54</v>
      </c>
      <c r="E3" s="59" t="s">
        <v>55</v>
      </c>
      <c r="F3" s="59" t="s">
        <v>56</v>
      </c>
      <c r="G3" s="59" t="s">
        <v>57</v>
      </c>
      <c r="H3" s="59" t="s">
        <v>58</v>
      </c>
      <c r="I3" s="59" t="s">
        <v>59</v>
      </c>
      <c r="J3" s="59" t="s">
        <v>60</v>
      </c>
      <c r="K3" s="54"/>
      <c r="N3" s="59" t="s">
        <v>63</v>
      </c>
      <c r="O3" s="59" t="s">
        <v>53</v>
      </c>
      <c r="P3" s="59" t="s">
        <v>54</v>
      </c>
      <c r="Q3" s="59" t="s">
        <v>55</v>
      </c>
      <c r="R3" s="59" t="s">
        <v>56</v>
      </c>
      <c r="S3" s="59" t="s">
        <v>57</v>
      </c>
      <c r="T3" s="59" t="s">
        <v>58</v>
      </c>
      <c r="U3" s="59" t="s">
        <v>59</v>
      </c>
      <c r="V3" s="59" t="s">
        <v>60</v>
      </c>
      <c r="W3" s="54"/>
    </row>
    <row r="4" spans="2:23" x14ac:dyDescent="0.25">
      <c r="B4" s="59" t="s">
        <v>53</v>
      </c>
      <c r="C4" s="23">
        <v>1</v>
      </c>
      <c r="D4" s="68">
        <v>2.6894908647621567</v>
      </c>
      <c r="E4" s="68">
        <v>8.1453536586446766</v>
      </c>
      <c r="F4" s="68">
        <v>6.2471575808789943</v>
      </c>
      <c r="G4" s="68">
        <v>7.0764199827698731</v>
      </c>
      <c r="H4" s="68">
        <v>5.237571927564586</v>
      </c>
      <c r="I4" s="68">
        <v>4.8876257114773436</v>
      </c>
      <c r="J4" s="69">
        <v>8.6335354776542701</v>
      </c>
      <c r="K4" s="55"/>
      <c r="N4" s="59" t="s">
        <v>53</v>
      </c>
      <c r="O4" s="73">
        <v>1</v>
      </c>
      <c r="P4" s="68">
        <v>2.6894908647621567</v>
      </c>
      <c r="Q4" s="68">
        <v>8.1453536586446766</v>
      </c>
      <c r="R4" s="68">
        <v>6.2471575808789943</v>
      </c>
      <c r="S4" s="68">
        <v>7.0764199827698731</v>
      </c>
      <c r="T4" s="68">
        <v>5.237571927564586</v>
      </c>
      <c r="U4" s="68">
        <v>4.8876257114773436</v>
      </c>
      <c r="V4" s="69">
        <v>8.6335354776542701</v>
      </c>
      <c r="W4" s="55"/>
    </row>
    <row r="5" spans="2:23" x14ac:dyDescent="0.25">
      <c r="B5" s="59" t="s">
        <v>54</v>
      </c>
      <c r="C5" s="60">
        <v>0.37181758566353573</v>
      </c>
      <c r="D5" s="23">
        <v>1</v>
      </c>
      <c r="E5" s="60">
        <v>8.5739255104872072</v>
      </c>
      <c r="F5" s="60">
        <v>4.5610610080160727</v>
      </c>
      <c r="G5" s="60">
        <v>5.4479331167017939</v>
      </c>
      <c r="H5" s="60">
        <v>3.4935365537601246</v>
      </c>
      <c r="I5" s="60">
        <v>1.9604206323986766</v>
      </c>
      <c r="J5" s="70">
        <v>7.0125432656585138</v>
      </c>
      <c r="K5" s="56"/>
      <c r="N5" s="59" t="s">
        <v>54</v>
      </c>
      <c r="O5" s="60">
        <v>0.37181758566353573</v>
      </c>
      <c r="P5" s="73">
        <v>1</v>
      </c>
      <c r="Q5" s="60">
        <v>8.5739255104872072</v>
      </c>
      <c r="R5" s="60">
        <v>4.5610610080160727</v>
      </c>
      <c r="S5" s="60">
        <v>5.4479331167017939</v>
      </c>
      <c r="T5" s="60">
        <v>3.4935365537601246</v>
      </c>
      <c r="U5" s="60">
        <v>1.9604206323986766</v>
      </c>
      <c r="V5" s="70">
        <v>7.0125432656585138</v>
      </c>
      <c r="W5" s="56"/>
    </row>
    <row r="6" spans="2:23" x14ac:dyDescent="0.25">
      <c r="B6" s="59" t="s">
        <v>55</v>
      </c>
      <c r="C6" s="60">
        <v>0.12276937772231639</v>
      </c>
      <c r="D6" s="60">
        <v>0.11663269044929872</v>
      </c>
      <c r="E6" s="23">
        <v>1</v>
      </c>
      <c r="F6" s="60">
        <v>0.29112804614667703</v>
      </c>
      <c r="G6" s="60">
        <v>0.40340866290303801</v>
      </c>
      <c r="H6" s="60">
        <v>0.42311832896649348</v>
      </c>
      <c r="I6" s="60">
        <v>0.17966057781664743</v>
      </c>
      <c r="J6" s="70">
        <v>0.41314597824272831</v>
      </c>
      <c r="K6" s="56"/>
      <c r="N6" s="59" t="s">
        <v>55</v>
      </c>
      <c r="O6" s="60">
        <v>0.12276937772231639</v>
      </c>
      <c r="P6" s="60">
        <v>0.11663269044929872</v>
      </c>
      <c r="Q6" s="73">
        <v>1</v>
      </c>
      <c r="R6" s="60">
        <v>0.29112804614667703</v>
      </c>
      <c r="S6" s="60">
        <v>0.40340866290303801</v>
      </c>
      <c r="T6" s="60">
        <v>0.42311832896649348</v>
      </c>
      <c r="U6" s="60">
        <v>0.17966057781664743</v>
      </c>
      <c r="V6" s="70">
        <v>0.41314597824272831</v>
      </c>
      <c r="W6" s="56"/>
    </row>
    <row r="7" spans="2:23" x14ac:dyDescent="0.25">
      <c r="B7" s="59" t="s">
        <v>56</v>
      </c>
      <c r="C7" s="60">
        <v>0.16007279903755797</v>
      </c>
      <c r="D7" s="60">
        <v>0.21924723178280189</v>
      </c>
      <c r="E7" s="60">
        <v>3.4349146818241514</v>
      </c>
      <c r="F7" s="23">
        <v>1</v>
      </c>
      <c r="G7" s="60">
        <v>2.1269856417150019</v>
      </c>
      <c r="H7" s="60">
        <v>0.41314597824272831</v>
      </c>
      <c r="I7" s="60">
        <v>0.36557845160700192</v>
      </c>
      <c r="J7" s="70">
        <v>3.3957904226357036</v>
      </c>
      <c r="K7" s="56"/>
      <c r="N7" s="59" t="s">
        <v>56</v>
      </c>
      <c r="O7" s="60">
        <v>0.16007279903755797</v>
      </c>
      <c r="P7" s="60">
        <v>0.21924723178280189</v>
      </c>
      <c r="Q7" s="60">
        <v>3.4349146818241514</v>
      </c>
      <c r="R7" s="73">
        <v>1</v>
      </c>
      <c r="S7" s="60">
        <v>2.1269856417150019</v>
      </c>
      <c r="T7" s="60">
        <v>0.41314597824272831</v>
      </c>
      <c r="U7" s="60">
        <v>0.36557845160700192</v>
      </c>
      <c r="V7" s="70">
        <v>3.3957904226357036</v>
      </c>
      <c r="W7" s="56"/>
    </row>
    <row r="8" spans="2:23" x14ac:dyDescent="0.25">
      <c r="B8" s="59" t="s">
        <v>57</v>
      </c>
      <c r="C8" s="60">
        <v>0.14131439378031052</v>
      </c>
      <c r="D8" s="60">
        <v>0.18355585110512609</v>
      </c>
      <c r="E8" s="60">
        <v>2.47887586945637</v>
      </c>
      <c r="F8" s="60">
        <v>0.47014891891498323</v>
      </c>
      <c r="G8" s="23">
        <v>1</v>
      </c>
      <c r="H8" s="60">
        <v>0.34508303168479143</v>
      </c>
      <c r="I8" s="60">
        <v>0.27057246847708655</v>
      </c>
      <c r="J8" s="70">
        <v>2.0077404736701299</v>
      </c>
      <c r="K8" s="56"/>
      <c r="N8" s="59" t="s">
        <v>57</v>
      </c>
      <c r="O8" s="60">
        <v>0.14131439378031052</v>
      </c>
      <c r="P8" s="60">
        <v>0.18355585110512609</v>
      </c>
      <c r="Q8" s="60">
        <v>2.47887586945637</v>
      </c>
      <c r="R8" s="60">
        <v>0.47014891891498323</v>
      </c>
      <c r="S8" s="73">
        <v>1</v>
      </c>
      <c r="T8" s="60">
        <v>0.34508303168479143</v>
      </c>
      <c r="U8" s="60">
        <v>0.27057246847708655</v>
      </c>
      <c r="V8" s="70">
        <v>2.0077404736701299</v>
      </c>
      <c r="W8" s="56"/>
    </row>
    <row r="9" spans="2:23" x14ac:dyDescent="0.25">
      <c r="B9" s="59" t="s">
        <v>58</v>
      </c>
      <c r="C9" s="60">
        <v>0.19092816553738273</v>
      </c>
      <c r="D9" s="60">
        <v>0.2862428901520126</v>
      </c>
      <c r="E9" s="60">
        <v>2.3634050608079176</v>
      </c>
      <c r="F9" s="60">
        <v>2.420451977418228</v>
      </c>
      <c r="G9" s="60">
        <v>2.8978532937934434</v>
      </c>
      <c r="H9" s="23">
        <v>1</v>
      </c>
      <c r="I9" s="60">
        <v>0.51364102897459829</v>
      </c>
      <c r="J9" s="70">
        <v>3.939716737676382</v>
      </c>
      <c r="K9" s="56"/>
      <c r="N9" s="59" t="s">
        <v>58</v>
      </c>
      <c r="O9" s="60">
        <v>0.19092816553738273</v>
      </c>
      <c r="P9" s="60">
        <v>0.2862428901520126</v>
      </c>
      <c r="Q9" s="60">
        <v>2.3634050608079176</v>
      </c>
      <c r="R9" s="60">
        <v>2.420451977418228</v>
      </c>
      <c r="S9" s="60">
        <v>2.8978532937934434</v>
      </c>
      <c r="T9" s="73">
        <v>1</v>
      </c>
      <c r="U9" s="60">
        <v>0.51364102897459829</v>
      </c>
      <c r="V9" s="70">
        <v>3.939716737676382</v>
      </c>
      <c r="W9" s="56"/>
    </row>
    <row r="10" spans="2:23" x14ac:dyDescent="0.25">
      <c r="B10" s="59" t="s">
        <v>59</v>
      </c>
      <c r="C10" s="60">
        <v>0.20459831808555937</v>
      </c>
      <c r="D10" s="60">
        <v>0.51009461106132514</v>
      </c>
      <c r="E10" s="60">
        <v>5.5660513405481185</v>
      </c>
      <c r="F10" s="60">
        <v>2.7353909827130716</v>
      </c>
      <c r="G10" s="60">
        <v>3.6958675272043986</v>
      </c>
      <c r="H10" s="60">
        <v>1.9468849713901148</v>
      </c>
      <c r="I10" s="23">
        <v>1</v>
      </c>
      <c r="J10" s="70">
        <v>5.114129144241538</v>
      </c>
      <c r="K10" s="56"/>
      <c r="N10" s="59" t="s">
        <v>59</v>
      </c>
      <c r="O10" s="60">
        <v>0.20459831808555937</v>
      </c>
      <c r="P10" s="60">
        <v>0.51009461106132514</v>
      </c>
      <c r="Q10" s="60">
        <v>5.5660513405481185</v>
      </c>
      <c r="R10" s="60">
        <v>2.7353909827130716</v>
      </c>
      <c r="S10" s="60">
        <v>3.6958675272043986</v>
      </c>
      <c r="T10" s="60">
        <v>1.9468849713901148</v>
      </c>
      <c r="U10" s="73">
        <v>1</v>
      </c>
      <c r="V10" s="70">
        <v>5.114129144241538</v>
      </c>
      <c r="W10" s="56"/>
    </row>
    <row r="11" spans="2:23" x14ac:dyDescent="0.25">
      <c r="B11" s="59" t="s">
        <v>60</v>
      </c>
      <c r="C11" s="71">
        <v>0.1158274038009397</v>
      </c>
      <c r="D11" s="71">
        <v>0.14260161572152452</v>
      </c>
      <c r="E11" s="71">
        <v>2.420451977418228</v>
      </c>
      <c r="F11" s="71">
        <v>0.29448224876723461</v>
      </c>
      <c r="G11" s="71">
        <v>0.49807234207517359</v>
      </c>
      <c r="H11" s="71">
        <v>0.25382535511672172</v>
      </c>
      <c r="I11" s="71">
        <v>0.19553671246765264</v>
      </c>
      <c r="J11" s="72">
        <v>1</v>
      </c>
      <c r="K11" s="56"/>
      <c r="N11" s="59" t="s">
        <v>60</v>
      </c>
      <c r="O11" s="71">
        <v>0.1158274038009397</v>
      </c>
      <c r="P11" s="71">
        <v>0.14260161572152452</v>
      </c>
      <c r="Q11" s="71">
        <v>2.420451977418228</v>
      </c>
      <c r="R11" s="71">
        <v>0.29448224876723461</v>
      </c>
      <c r="S11" s="71">
        <v>0.49807234207517359</v>
      </c>
      <c r="T11" s="71">
        <v>0.25382535511672172</v>
      </c>
      <c r="U11" s="71">
        <v>0.19553671246765264</v>
      </c>
      <c r="V11" s="74">
        <v>1</v>
      </c>
      <c r="W11" s="56"/>
    </row>
    <row r="12" spans="2:23" x14ac:dyDescent="0.25">
      <c r="B12" s="57" t="s">
        <v>10</v>
      </c>
      <c r="C12" s="58"/>
      <c r="D12" s="58"/>
      <c r="E12" s="58"/>
      <c r="F12" s="58"/>
      <c r="G12" s="58"/>
      <c r="H12" s="58"/>
      <c r="I12" s="58"/>
      <c r="J12" s="58"/>
      <c r="K12" s="42"/>
      <c r="N12" s="57"/>
      <c r="O12" s="58"/>
      <c r="P12" s="58"/>
      <c r="Q12" s="58"/>
      <c r="R12" s="58"/>
      <c r="S12" s="58"/>
      <c r="T12" s="58"/>
      <c r="U12" s="58"/>
      <c r="V12" s="58"/>
      <c r="W12" s="18"/>
    </row>
    <row r="14" spans="2:23" x14ac:dyDescent="0.25">
      <c r="B14" s="59" t="s">
        <v>63</v>
      </c>
      <c r="C14" s="59" t="s">
        <v>53</v>
      </c>
      <c r="D14" s="59" t="s">
        <v>54</v>
      </c>
      <c r="E14" s="59" t="s">
        <v>55</v>
      </c>
      <c r="F14" s="59" t="s">
        <v>56</v>
      </c>
      <c r="G14" s="59" t="s">
        <v>57</v>
      </c>
      <c r="H14" s="59" t="s">
        <v>58</v>
      </c>
      <c r="I14" s="59" t="s">
        <v>59</v>
      </c>
      <c r="J14" s="59" t="s">
        <v>60</v>
      </c>
      <c r="K14" s="54"/>
      <c r="M14" s="22" t="s">
        <v>62</v>
      </c>
      <c r="N14" s="59" t="s">
        <v>3</v>
      </c>
      <c r="O14" s="35" t="s">
        <v>5</v>
      </c>
    </row>
    <row r="15" spans="2:23" x14ac:dyDescent="0.25">
      <c r="B15" s="59" t="s">
        <v>53</v>
      </c>
      <c r="C15" s="76">
        <f t="shared" ref="C15:I15" si="0">SUM(($C4*O4),($D4*O5),($E4*O6),($F4*O7),($G4*O8),($H4*O9),($I4*O10),($J4*O11),($K4*O12))</f>
        <v>8</v>
      </c>
      <c r="D15" s="65">
        <f t="shared" si="0"/>
        <v>14.221111910963497</v>
      </c>
      <c r="E15" s="65">
        <f t="shared" si="0"/>
        <v>138.83055934696955</v>
      </c>
      <c r="F15" s="65">
        <f t="shared" si="0"/>
        <v>59.048840746209557</v>
      </c>
      <c r="G15" s="65">
        <f t="shared" si="0"/>
        <v>82.920384468807185</v>
      </c>
      <c r="H15" s="65">
        <f t="shared" si="0"/>
        <v>40.047422674167905</v>
      </c>
      <c r="I15" s="65">
        <f t="shared" si="0"/>
        <v>25.088099346272642</v>
      </c>
      <c r="J15" s="75">
        <f t="shared" ref="J15" si="1">SUM(($C4*V4),($D4*V5),($E4*V6),($F4*V7),($G4*V8),($H4*V9),($I4*V10),($J4*V11),($K4*V12))</f>
        <v>120.54461368744103</v>
      </c>
      <c r="K15" s="62"/>
      <c r="M15" s="59" t="s">
        <v>53</v>
      </c>
      <c r="N15" s="65">
        <f t="shared" ref="N15:N22" si="2">SUM(C15:J15)</f>
        <v>488.70103218083136</v>
      </c>
      <c r="O15" s="95">
        <f>N15/N$23</f>
        <v>0.38886988905463038</v>
      </c>
    </row>
    <row r="16" spans="2:23" x14ac:dyDescent="0.25">
      <c r="B16" s="59" t="s">
        <v>54</v>
      </c>
      <c r="C16" s="65">
        <f>SUM(($C5*O4),($D5*O5),($E5*O6),($F5*O7),($G5*O8),($H5*O9),($I5*O10),($J5*O11),($K5*O12))</f>
        <v>5.176581808842867</v>
      </c>
      <c r="D16" s="76">
        <f>SUM(($C5*P4),($D5*P5),($E5*P6),($F5*P7),($G5*P8),($H5*P9),($I5*P10),($J5*P11),($K5*P12))</f>
        <v>8</v>
      </c>
      <c r="E16" s="65">
        <f>SUM(($C5*Q4),($D5*Q5),($E5*Q6),($F5*Q7),($G5*Q8),($H5*Q9),($I5*Q10),($J5*Q11),($K5*Q12))</f>
        <v>85.490010189610715</v>
      </c>
      <c r="F16" s="65">
        <f t="shared" ref="F16:J16" si="3">SUM(($C5*R4),($D5*R5),($E5*R6),($F5*R7),($G5*R8),($H5*R9),($I5*R10),($J5*R11),($K5*R12))</f>
        <v>32.385899002196197</v>
      </c>
      <c r="G16" s="65">
        <f t="shared" si="3"/>
        <v>47.54907594006589</v>
      </c>
      <c r="H16" s="65">
        <f t="shared" si="3"/>
        <v>21.923327530853193</v>
      </c>
      <c r="I16" s="65">
        <f t="shared" si="3"/>
        <v>13.58566256675433</v>
      </c>
      <c r="J16" s="75">
        <f t="shared" si="3"/>
        <v>70.993301520753135</v>
      </c>
      <c r="K16" s="62"/>
      <c r="M16" s="59" t="s">
        <v>54</v>
      </c>
      <c r="N16" s="65">
        <f t="shared" si="2"/>
        <v>285.10385855907634</v>
      </c>
      <c r="O16" s="95">
        <f t="shared" ref="O16:O22" si="4">N16/N$23</f>
        <v>0.22686325288114201</v>
      </c>
    </row>
    <row r="17" spans="2:15" x14ac:dyDescent="0.25">
      <c r="B17" s="59" t="s">
        <v>55</v>
      </c>
      <c r="C17" s="65">
        <f>SUM(($C6*O4),($D6*O5),($E6*O6),($F6*O7),($G6*O8),($H6*O9),($I6*O10),($J6*O11),($K6*O12))</f>
        <v>0.5579110571388719</v>
      </c>
      <c r="D17" s="65">
        <f t="shared" ref="D17:J17" si="5">SUM(($C6*P4),($D6*P5),($E6*P6),($F6*P7),($G6*P8),($H6*P9),($I6*P10),($J6*P11),($K6*P12))</f>
        <v>0.97300332938000245</v>
      </c>
      <c r="E17" s="76">
        <f t="shared" si="5"/>
        <v>8</v>
      </c>
      <c r="F17" s="65">
        <f t="shared" si="5"/>
        <v>3.7080903817238076</v>
      </c>
      <c r="G17" s="65">
        <f t="shared" si="5"/>
        <v>5.0261303981693386</v>
      </c>
      <c r="H17" s="65">
        <f t="shared" si="5"/>
        <v>2.6108439410706312</v>
      </c>
      <c r="I17" s="65">
        <f t="shared" si="5"/>
        <v>1.7017186138195026</v>
      </c>
      <c r="J17" s="75">
        <f t="shared" si="5"/>
        <v>7.0884410131219342</v>
      </c>
      <c r="K17" s="62"/>
      <c r="M17" s="59" t="s">
        <v>55</v>
      </c>
      <c r="N17" s="65">
        <f t="shared" si="2"/>
        <v>29.666138734424088</v>
      </c>
      <c r="O17" s="95">
        <f t="shared" si="4"/>
        <v>2.360598263288723E-2</v>
      </c>
    </row>
    <row r="18" spans="2:15" x14ac:dyDescent="0.25">
      <c r="B18" s="59" t="s">
        <v>56</v>
      </c>
      <c r="C18" s="65">
        <f>SUM(($C7*O4),($D7*O5),($E7*O6),($F7*O7),($G7*O8),($H7*O9),($I7*O10),($J7*O11),($K7*O12))</f>
        <v>1.6709451275733271</v>
      </c>
      <c r="D18" s="65">
        <f t="shared" ref="D18:J18" si="6">SUM(($C7*P4),($D7*P5),($E7*P6),($F7*P7),($G7*P8),($H7*P9),($I7*P10),($J7*P11),($K7*P12))</f>
        <v>2.4490376927036364</v>
      </c>
      <c r="E18" s="65">
        <f t="shared" si="6"/>
        <v>26.556629108392556</v>
      </c>
      <c r="F18" s="76">
        <f t="shared" si="6"/>
        <v>8</v>
      </c>
      <c r="G18" s="65">
        <f t="shared" si="6"/>
        <v>12.206547481799497</v>
      </c>
      <c r="H18" s="65">
        <f t="shared" si="6"/>
        <v>6.1916718907693493</v>
      </c>
      <c r="I18" s="65">
        <f t="shared" si="6"/>
        <v>4.0121825611156163</v>
      </c>
      <c r="J18" s="75">
        <f t="shared" si="6"/>
        <v>18.897905619167958</v>
      </c>
      <c r="K18" s="62"/>
      <c r="M18" s="59" t="s">
        <v>56</v>
      </c>
      <c r="N18" s="65">
        <f t="shared" si="2"/>
        <v>79.984919481521928</v>
      </c>
      <c r="O18" s="95">
        <f t="shared" si="4"/>
        <v>6.3645715307828199E-2</v>
      </c>
    </row>
    <row r="19" spans="2:15" x14ac:dyDescent="0.25">
      <c r="B19" s="59" t="s">
        <v>57</v>
      </c>
      <c r="C19" s="65">
        <f>SUM(($C8*O4),($D8*O5),($E8*O6),($F8*O7),($G8*O8),($H8*O9),($I8*O10),($J8*O11),($K8*O12))</f>
        <v>1.0842622910517781</v>
      </c>
      <c r="D19" s="65">
        <f t="shared" ref="D19:J19" si="7">SUM(($C8*P4),($D8*P5),($E8*P6),($F8*P7),($G8*P8),($H8*P9),($I8*P10),($J8*P11),($K8*P12))</f>
        <v>1.6624744421825826</v>
      </c>
      <c r="E19" s="65">
        <f t="shared" si="7"/>
        <v>16.478753705927158</v>
      </c>
      <c r="F19" s="65">
        <f t="shared" si="7"/>
        <v>5.5486131744906686</v>
      </c>
      <c r="G19" s="76">
        <f t="shared" si="7"/>
        <v>8</v>
      </c>
      <c r="H19" s="65">
        <f t="shared" si="7"/>
        <v>4.3510563025725899</v>
      </c>
      <c r="I19" s="65">
        <f t="shared" si="7"/>
        <v>2.7787518391305177</v>
      </c>
      <c r="J19" s="75">
        <f t="shared" si="7"/>
        <v>11.886653861662847</v>
      </c>
      <c r="K19" s="62"/>
      <c r="M19" s="59" t="s">
        <v>57</v>
      </c>
      <c r="N19" s="65">
        <f t="shared" si="2"/>
        <v>51.790565617018146</v>
      </c>
      <c r="O19" s="95">
        <f t="shared" si="4"/>
        <v>4.121086345099878E-2</v>
      </c>
    </row>
    <row r="20" spans="2:15" x14ac:dyDescent="0.25">
      <c r="B20" s="59" t="s">
        <v>58</v>
      </c>
      <c r="C20" s="65">
        <f>SUM(($C9*O4),($D9*O5),($E9*O6),($F9*O7),($G9*O8),($H9*O9),($I9*O10),($J9*O11),($K9*O12))</f>
        <v>2.1368143965277269</v>
      </c>
      <c r="D20" s="65">
        <f t="shared" ref="D20:J20" si="8">SUM(($C9*P4),($D9*P5),($E9*P6),($F9*P7),($G9*P8),($H9*P9),($I9*P10),($J9*P11),($K9*P12))</f>
        <v>3.2480464448160546</v>
      </c>
      <c r="E20" s="65">
        <f t="shared" si="8"/>
        <v>36.628524914538467</v>
      </c>
      <c r="F20" s="65">
        <f t="shared" si="8"/>
        <v>11.954895350953631</v>
      </c>
      <c r="G20" s="65">
        <f t="shared" si="8"/>
        <v>18.668524414331156</v>
      </c>
      <c r="H20" s="76">
        <f t="shared" si="8"/>
        <v>8</v>
      </c>
      <c r="I20" s="65">
        <f t="shared" si="8"/>
        <v>5.3855383194647182</v>
      </c>
      <c r="J20" s="75">
        <f t="shared" si="8"/>
        <v>29.1758520577437</v>
      </c>
      <c r="K20" s="62"/>
      <c r="M20" s="59" t="s">
        <v>58</v>
      </c>
      <c r="N20" s="65">
        <f t="shared" si="2"/>
        <v>115.19819589837545</v>
      </c>
      <c r="O20" s="95">
        <f t="shared" si="4"/>
        <v>9.1665674325236146E-2</v>
      </c>
    </row>
    <row r="21" spans="2:15" x14ac:dyDescent="0.25">
      <c r="B21" s="59" t="s">
        <v>59</v>
      </c>
      <c r="C21" s="65">
        <f>SUM(($C10*O4),($D10*O5),($E10*O6),($F10*O7),($G10*O8),($H10*O9),($I10*O10),($J10*O11),($K10*O12))</f>
        <v>3.2064118901097141</v>
      </c>
      <c r="D21" s="65">
        <f t="shared" ref="D21:J21" si="9">SUM(($C10*P4),($D10*P5),($E10*P6),($F10*P7),($G10*P8),($H10*P9),($I10*P10),($J10*P11),($K10*P12))</f>
        <v>4.784328142899402</v>
      </c>
      <c r="E21" s="65">
        <f t="shared" si="9"/>
        <v>52.709354809498528</v>
      </c>
      <c r="F21" s="65">
        <f t="shared" si="9"/>
        <v>18.651916143783712</v>
      </c>
      <c r="G21" s="65">
        <f t="shared" si="9"/>
        <v>27.871043986377327</v>
      </c>
      <c r="H21" s="65">
        <f t="shared" si="9"/>
        <v>12.806093462357589</v>
      </c>
      <c r="I21" s="77">
        <f t="shared" si="9"/>
        <v>8</v>
      </c>
      <c r="J21" s="75">
        <f t="shared" si="9"/>
        <v>42.250650011098706</v>
      </c>
      <c r="K21" s="62"/>
      <c r="M21" s="59" t="s">
        <v>59</v>
      </c>
      <c r="N21" s="65">
        <f t="shared" si="2"/>
        <v>170.279798446125</v>
      </c>
      <c r="O21" s="95">
        <f t="shared" si="4"/>
        <v>0.13549528642183767</v>
      </c>
    </row>
    <row r="22" spans="2:15" x14ac:dyDescent="0.25">
      <c r="B22" s="59" t="s">
        <v>60</v>
      </c>
      <c r="C22" s="66">
        <f>SUM(($C11*O4),($D11*O5),($E11*O6),($F11*O7),($G11*O8),($H11*O9),($I11*O10),($J11*O11),($K11*O12))</f>
        <v>0.78782625996587208</v>
      </c>
      <c r="D22" s="66">
        <f t="shared" ref="D22:J22" si="10">SUM(($C11*P4),($D11*P5),($E11*P6),($F11*P7),($G11*P8),($H11*P9),($I11*P10),($J11*P11),($K11*P12))</f>
        <v>1.2074102391341985</v>
      </c>
      <c r="E22" s="66">
        <f t="shared" si="10"/>
        <v>10.941455172271336</v>
      </c>
      <c r="F22" s="66">
        <f t="shared" si="10"/>
        <v>4.051042281340834</v>
      </c>
      <c r="G22" s="66">
        <f t="shared" si="10"/>
        <v>5.653689341802087</v>
      </c>
      <c r="H22" s="66">
        <f t="shared" si="10"/>
        <v>3.3108545794031845</v>
      </c>
      <c r="I22" s="66">
        <f t="shared" si="10"/>
        <v>2.0444095165482294</v>
      </c>
      <c r="J22" s="78">
        <f t="shared" si="10"/>
        <v>8</v>
      </c>
      <c r="K22" s="62"/>
      <c r="M22" s="59" t="s">
        <v>60</v>
      </c>
      <c r="N22" s="65">
        <f t="shared" si="2"/>
        <v>35.996687390465738</v>
      </c>
      <c r="O22" s="95">
        <f t="shared" si="4"/>
        <v>2.8643335925439606E-2</v>
      </c>
    </row>
    <row r="23" spans="2:15" x14ac:dyDescent="0.25">
      <c r="B23" s="57"/>
      <c r="C23" s="63"/>
      <c r="D23" s="63"/>
      <c r="E23" s="63"/>
      <c r="F23" s="63"/>
      <c r="G23" s="63"/>
      <c r="H23" s="63"/>
      <c r="I23" s="63"/>
      <c r="J23" s="63"/>
      <c r="K23" s="61"/>
      <c r="M23" s="22" t="s">
        <v>10</v>
      </c>
      <c r="N23" s="67">
        <f>SUM(N15:N22)</f>
        <v>1256.721196307838</v>
      </c>
      <c r="O23" s="35">
        <f>SUM(O15:O22)</f>
        <v>1</v>
      </c>
    </row>
    <row r="24" spans="2:15" x14ac:dyDescent="0.25">
      <c r="N24" s="64"/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4"/>
  <sheetViews>
    <sheetView zoomScale="60" zoomScaleNormal="60" workbookViewId="0">
      <selection activeCell="O15" sqref="O15:O22"/>
    </sheetView>
  </sheetViews>
  <sheetFormatPr defaultRowHeight="15" x14ac:dyDescent="0.25"/>
  <cols>
    <col min="14" max="14" width="10.5703125" customWidth="1"/>
    <col min="15" max="15" width="12.28515625" customWidth="1"/>
  </cols>
  <sheetData>
    <row r="3" spans="2:23" x14ac:dyDescent="0.25">
      <c r="B3" s="59" t="s">
        <v>63</v>
      </c>
      <c r="C3" s="59" t="s">
        <v>53</v>
      </c>
      <c r="D3" s="59" t="s">
        <v>54</v>
      </c>
      <c r="E3" s="59" t="s">
        <v>55</v>
      </c>
      <c r="F3" s="59" t="s">
        <v>56</v>
      </c>
      <c r="G3" s="59" t="s">
        <v>57</v>
      </c>
      <c r="H3" s="59" t="s">
        <v>58</v>
      </c>
      <c r="I3" s="59" t="s">
        <v>59</v>
      </c>
      <c r="J3" s="59" t="s">
        <v>60</v>
      </c>
      <c r="K3" s="54"/>
      <c r="N3" s="59" t="s">
        <v>63</v>
      </c>
      <c r="O3" s="59" t="s">
        <v>53</v>
      </c>
      <c r="P3" s="59" t="s">
        <v>54</v>
      </c>
      <c r="Q3" s="59" t="s">
        <v>55</v>
      </c>
      <c r="R3" s="59" t="s">
        <v>56</v>
      </c>
      <c r="S3" s="59" t="s">
        <v>57</v>
      </c>
      <c r="T3" s="59" t="s">
        <v>58</v>
      </c>
      <c r="U3" s="59" t="s">
        <v>59</v>
      </c>
      <c r="V3" s="59" t="s">
        <v>60</v>
      </c>
      <c r="W3" s="54"/>
    </row>
    <row r="4" spans="2:23" x14ac:dyDescent="0.25">
      <c r="B4" s="59" t="s">
        <v>53</v>
      </c>
      <c r="C4" s="23">
        <v>2.360598263288723E-2</v>
      </c>
      <c r="D4" s="68">
        <v>2.6894908647621567</v>
      </c>
      <c r="E4" s="68">
        <v>8.1453536586446766</v>
      </c>
      <c r="F4" s="68">
        <v>6.2471575808789943</v>
      </c>
      <c r="G4" s="68">
        <v>7.0764199827698731</v>
      </c>
      <c r="H4" s="68">
        <v>5.237571927564586</v>
      </c>
      <c r="I4" s="68">
        <v>4.8876257114773436</v>
      </c>
      <c r="J4" s="69">
        <v>8.6335354776542701</v>
      </c>
      <c r="K4" s="55"/>
      <c r="N4" s="59" t="s">
        <v>53</v>
      </c>
      <c r="O4" s="23">
        <v>2.360598263288723E-2</v>
      </c>
      <c r="P4" s="68">
        <v>2.6894908647621567</v>
      </c>
      <c r="Q4" s="68">
        <v>8.1453536586446766</v>
      </c>
      <c r="R4" s="68">
        <v>6.2471575808789943</v>
      </c>
      <c r="S4" s="68">
        <v>7.0764199827698731</v>
      </c>
      <c r="T4" s="68">
        <v>5.237571927564586</v>
      </c>
      <c r="U4" s="68">
        <v>4.8876257114773436</v>
      </c>
      <c r="V4" s="69">
        <v>8.6335354776542701</v>
      </c>
      <c r="W4" s="55"/>
    </row>
    <row r="5" spans="2:23" x14ac:dyDescent="0.25">
      <c r="B5" s="59" t="s">
        <v>54</v>
      </c>
      <c r="C5" s="60">
        <v>0.37181758566353573</v>
      </c>
      <c r="D5" s="23">
        <v>2.360598263288723E-2</v>
      </c>
      <c r="E5" s="60">
        <v>8.5739255104872072</v>
      </c>
      <c r="F5" s="60">
        <v>4.5610610080160727</v>
      </c>
      <c r="G5" s="60">
        <v>5.4479331167017939</v>
      </c>
      <c r="H5" s="60">
        <v>3.4935365537601246</v>
      </c>
      <c r="I5" s="60">
        <v>1.9604206323986766</v>
      </c>
      <c r="J5" s="70">
        <v>7.0125432656585138</v>
      </c>
      <c r="K5" s="56"/>
      <c r="N5" s="59" t="s">
        <v>54</v>
      </c>
      <c r="O5" s="60">
        <v>0.37181758566353573</v>
      </c>
      <c r="P5" s="23">
        <v>2.360598263288723E-2</v>
      </c>
      <c r="Q5" s="60">
        <v>8.5739255104872072</v>
      </c>
      <c r="R5" s="60">
        <v>4.5610610080160727</v>
      </c>
      <c r="S5" s="60">
        <v>5.4479331167017939</v>
      </c>
      <c r="T5" s="60">
        <v>3.4935365537601246</v>
      </c>
      <c r="U5" s="60">
        <v>1.9604206323986766</v>
      </c>
      <c r="V5" s="70">
        <v>7.0125432656585138</v>
      </c>
      <c r="W5" s="56"/>
    </row>
    <row r="6" spans="2:23" x14ac:dyDescent="0.25">
      <c r="B6" s="59" t="s">
        <v>55</v>
      </c>
      <c r="C6" s="60">
        <v>0.12276937772231639</v>
      </c>
      <c r="D6" s="60">
        <v>0.11663269044929872</v>
      </c>
      <c r="E6" s="23">
        <v>2.360598263288723E-2</v>
      </c>
      <c r="F6" s="60">
        <v>0.29112804614667703</v>
      </c>
      <c r="G6" s="60">
        <v>0.40340866290303801</v>
      </c>
      <c r="H6" s="60">
        <v>0.42311832896649348</v>
      </c>
      <c r="I6" s="60">
        <v>0.17966057781664743</v>
      </c>
      <c r="J6" s="70">
        <v>0.41314597824272831</v>
      </c>
      <c r="K6" s="56"/>
      <c r="N6" s="59" t="s">
        <v>55</v>
      </c>
      <c r="O6" s="60">
        <v>0.12276937772231639</v>
      </c>
      <c r="P6" s="60">
        <v>0.11663269044929872</v>
      </c>
      <c r="Q6" s="23">
        <v>2.360598263288723E-2</v>
      </c>
      <c r="R6" s="60">
        <v>0.29112804614667703</v>
      </c>
      <c r="S6" s="60">
        <v>0.40340866290303801</v>
      </c>
      <c r="T6" s="60">
        <v>0.42311832896649348</v>
      </c>
      <c r="U6" s="60">
        <v>0.17966057781664743</v>
      </c>
      <c r="V6" s="70">
        <v>0.41314597824272831</v>
      </c>
      <c r="W6" s="56"/>
    </row>
    <row r="7" spans="2:23" x14ac:dyDescent="0.25">
      <c r="B7" s="59" t="s">
        <v>56</v>
      </c>
      <c r="C7" s="60">
        <v>0.16007279903755797</v>
      </c>
      <c r="D7" s="60">
        <v>0.21924723178280189</v>
      </c>
      <c r="E7" s="60">
        <v>3.4349146818241514</v>
      </c>
      <c r="F7" s="23">
        <v>2.360598263288723E-2</v>
      </c>
      <c r="G7" s="60">
        <v>2.1269856417150019</v>
      </c>
      <c r="H7" s="60">
        <v>0.41314597824272831</v>
      </c>
      <c r="I7" s="60">
        <v>0.36557845160700192</v>
      </c>
      <c r="J7" s="70">
        <v>3.3957904226357036</v>
      </c>
      <c r="K7" s="56"/>
      <c r="N7" s="59" t="s">
        <v>56</v>
      </c>
      <c r="O7" s="60">
        <v>0.16007279903755797</v>
      </c>
      <c r="P7" s="60">
        <v>0.21924723178280189</v>
      </c>
      <c r="Q7" s="60">
        <v>3.4349146818241514</v>
      </c>
      <c r="R7" s="23">
        <v>2.360598263288723E-2</v>
      </c>
      <c r="S7" s="60">
        <v>2.1269856417150019</v>
      </c>
      <c r="T7" s="60">
        <v>0.41314597824272831</v>
      </c>
      <c r="U7" s="60">
        <v>0.36557845160700192</v>
      </c>
      <c r="V7" s="70">
        <v>3.3957904226357036</v>
      </c>
      <c r="W7" s="56"/>
    </row>
    <row r="8" spans="2:23" x14ac:dyDescent="0.25">
      <c r="B8" s="59" t="s">
        <v>57</v>
      </c>
      <c r="C8" s="60">
        <v>0.14131439378031052</v>
      </c>
      <c r="D8" s="60">
        <v>0.18355585110512609</v>
      </c>
      <c r="E8" s="60">
        <v>2.47887586945637</v>
      </c>
      <c r="F8" s="60">
        <v>0.47014891891498323</v>
      </c>
      <c r="G8" s="23">
        <v>2.360598263288723E-2</v>
      </c>
      <c r="H8" s="60">
        <v>0.34508303168479143</v>
      </c>
      <c r="I8" s="60">
        <v>0.27057246847708655</v>
      </c>
      <c r="J8" s="70">
        <v>2.0077404736701299</v>
      </c>
      <c r="K8" s="56"/>
      <c r="N8" s="59" t="s">
        <v>57</v>
      </c>
      <c r="O8" s="60">
        <v>0.14131439378031052</v>
      </c>
      <c r="P8" s="60">
        <v>0.18355585110512609</v>
      </c>
      <c r="Q8" s="60">
        <v>2.47887586945637</v>
      </c>
      <c r="R8" s="60">
        <v>0.47014891891498323</v>
      </c>
      <c r="S8" s="23">
        <v>2.360598263288723E-2</v>
      </c>
      <c r="T8" s="60">
        <v>0.34508303168479143</v>
      </c>
      <c r="U8" s="60">
        <v>0.27057246847708655</v>
      </c>
      <c r="V8" s="70">
        <v>2.0077404736701299</v>
      </c>
      <c r="W8" s="56"/>
    </row>
    <row r="9" spans="2:23" x14ac:dyDescent="0.25">
      <c r="B9" s="59" t="s">
        <v>58</v>
      </c>
      <c r="C9" s="60">
        <v>0.19092816553738273</v>
      </c>
      <c r="D9" s="60">
        <v>0.2862428901520126</v>
      </c>
      <c r="E9" s="60">
        <v>2.3634050608079176</v>
      </c>
      <c r="F9" s="60">
        <v>2.420451977418228</v>
      </c>
      <c r="G9" s="60">
        <v>2.8978532937934434</v>
      </c>
      <c r="H9" s="23">
        <v>2.360598263288723E-2</v>
      </c>
      <c r="I9" s="60">
        <v>0.51364102897459829</v>
      </c>
      <c r="J9" s="70">
        <v>3.939716737676382</v>
      </c>
      <c r="K9" s="56"/>
      <c r="N9" s="59" t="s">
        <v>58</v>
      </c>
      <c r="O9" s="60">
        <v>0.19092816553738273</v>
      </c>
      <c r="P9" s="60">
        <v>0.2862428901520126</v>
      </c>
      <c r="Q9" s="60">
        <v>2.3634050608079176</v>
      </c>
      <c r="R9" s="60">
        <v>2.420451977418228</v>
      </c>
      <c r="S9" s="60">
        <v>2.8978532937934434</v>
      </c>
      <c r="T9" s="23">
        <v>2.360598263288723E-2</v>
      </c>
      <c r="U9" s="60">
        <v>0.51364102897459829</v>
      </c>
      <c r="V9" s="70">
        <v>3.939716737676382</v>
      </c>
      <c r="W9" s="56"/>
    </row>
    <row r="10" spans="2:23" x14ac:dyDescent="0.25">
      <c r="B10" s="59" t="s">
        <v>59</v>
      </c>
      <c r="C10" s="60">
        <v>0.20459831808555937</v>
      </c>
      <c r="D10" s="60">
        <v>0.51009461106132514</v>
      </c>
      <c r="E10" s="60">
        <v>5.5660513405481185</v>
      </c>
      <c r="F10" s="60">
        <v>2.7353909827130716</v>
      </c>
      <c r="G10" s="60">
        <v>3.6958675272043986</v>
      </c>
      <c r="H10" s="60">
        <v>1.9468849713901148</v>
      </c>
      <c r="I10" s="23">
        <v>2.360598263288723E-2</v>
      </c>
      <c r="J10" s="70">
        <v>5.114129144241538</v>
      </c>
      <c r="K10" s="56"/>
      <c r="N10" s="59" t="s">
        <v>59</v>
      </c>
      <c r="O10" s="60">
        <v>0.20459831808555937</v>
      </c>
      <c r="P10" s="60">
        <v>0.51009461106132514</v>
      </c>
      <c r="Q10" s="60">
        <v>5.5660513405481185</v>
      </c>
      <c r="R10" s="60">
        <v>2.7353909827130716</v>
      </c>
      <c r="S10" s="60">
        <v>3.6958675272043986</v>
      </c>
      <c r="T10" s="60">
        <v>1.9468849713901148</v>
      </c>
      <c r="U10" s="23">
        <v>2.360598263288723E-2</v>
      </c>
      <c r="V10" s="70">
        <v>5.114129144241538</v>
      </c>
      <c r="W10" s="56"/>
    </row>
    <row r="11" spans="2:23" x14ac:dyDescent="0.25">
      <c r="B11" s="59" t="s">
        <v>60</v>
      </c>
      <c r="C11" s="71">
        <v>0.1158274038009397</v>
      </c>
      <c r="D11" s="71">
        <v>0.14260161572152452</v>
      </c>
      <c r="E11" s="71">
        <v>2.420451977418228</v>
      </c>
      <c r="F11" s="71">
        <v>0.29448224876723461</v>
      </c>
      <c r="G11" s="71">
        <v>0.49807234207517359</v>
      </c>
      <c r="H11" s="71">
        <v>0.25382535511672172</v>
      </c>
      <c r="I11" s="71">
        <v>0.19553671246765264</v>
      </c>
      <c r="J11" s="72">
        <v>2.360598263288723E-2</v>
      </c>
      <c r="K11" s="56"/>
      <c r="N11" s="59" t="s">
        <v>60</v>
      </c>
      <c r="O11" s="71">
        <v>0.1158274038009397</v>
      </c>
      <c r="P11" s="71">
        <v>0.14260161572152452</v>
      </c>
      <c r="Q11" s="71">
        <v>2.420451977418228</v>
      </c>
      <c r="R11" s="71">
        <v>0.29448224876723461</v>
      </c>
      <c r="S11" s="71">
        <v>0.49807234207517359</v>
      </c>
      <c r="T11" s="71">
        <v>0.25382535511672172</v>
      </c>
      <c r="U11" s="71">
        <v>0.19553671246765264</v>
      </c>
      <c r="V11" s="72">
        <v>2.360598263288723E-2</v>
      </c>
      <c r="W11" s="56"/>
    </row>
    <row r="12" spans="2:23" x14ac:dyDescent="0.25">
      <c r="B12" s="57"/>
      <c r="C12" s="58"/>
      <c r="D12" s="58"/>
      <c r="E12" s="58"/>
      <c r="F12" s="58"/>
      <c r="G12" s="58"/>
      <c r="H12" s="58"/>
      <c r="I12" s="58"/>
      <c r="J12" s="58"/>
      <c r="K12" s="42"/>
      <c r="N12" s="57"/>
      <c r="O12" s="58"/>
      <c r="P12" s="58"/>
      <c r="Q12" s="58"/>
      <c r="R12" s="58"/>
      <c r="S12" s="58"/>
      <c r="T12" s="58"/>
      <c r="U12" s="58"/>
      <c r="V12" s="58"/>
      <c r="W12" s="18"/>
    </row>
    <row r="14" spans="2:23" x14ac:dyDescent="0.25">
      <c r="B14" s="59" t="s">
        <v>63</v>
      </c>
      <c r="C14" s="59" t="s">
        <v>53</v>
      </c>
      <c r="D14" s="59" t="s">
        <v>54</v>
      </c>
      <c r="E14" s="59" t="s">
        <v>55</v>
      </c>
      <c r="F14" s="59" t="s">
        <v>56</v>
      </c>
      <c r="G14" s="59" t="s">
        <v>57</v>
      </c>
      <c r="H14" s="59" t="s">
        <v>58</v>
      </c>
      <c r="I14" s="59" t="s">
        <v>59</v>
      </c>
      <c r="J14" s="59" t="s">
        <v>60</v>
      </c>
      <c r="K14" s="54"/>
      <c r="M14" s="22" t="s">
        <v>62</v>
      </c>
      <c r="N14" s="59" t="s">
        <v>3</v>
      </c>
      <c r="O14" s="35" t="s">
        <v>4</v>
      </c>
    </row>
    <row r="15" spans="2:23" x14ac:dyDescent="0.25">
      <c r="B15" s="59" t="s">
        <v>53</v>
      </c>
      <c r="C15" s="76">
        <f t="shared" ref="C15:J15" si="0">SUM(($C4*O4),($D4*O5),($E4*O6),($F4*O7),($G4*O8),($H4*O9),($I4*O10),($J4*O11),($K4*O12))</f>
        <v>7.0005572424160647</v>
      </c>
      <c r="D15" s="65">
        <f t="shared" si="0"/>
        <v>8.9691063307289518</v>
      </c>
      <c r="E15" s="65">
        <f t="shared" si="0"/>
        <v>122.92441018368959</v>
      </c>
      <c r="F15" s="65">
        <f t="shared" si="0"/>
        <v>46.849466171169851</v>
      </c>
      <c r="G15" s="65">
        <f t="shared" si="0"/>
        <v>69.101636197700003</v>
      </c>
      <c r="H15" s="65">
        <f t="shared" si="0"/>
        <v>29.819554882959906</v>
      </c>
      <c r="I15" s="65">
        <f t="shared" si="0"/>
        <v>15.543602338640326</v>
      </c>
      <c r="J15" s="75">
        <f t="shared" si="0"/>
        <v>103.68514890922435</v>
      </c>
      <c r="K15" s="62"/>
      <c r="M15" s="59" t="s">
        <v>53</v>
      </c>
      <c r="N15" s="65">
        <f t="shared" ref="N15:N22" si="1">SUM(C15:J15)</f>
        <v>403.89348225652907</v>
      </c>
      <c r="O15" s="65">
        <f>N15/N$23</f>
        <v>0.40487214469728988</v>
      </c>
    </row>
    <row r="16" spans="2:23" x14ac:dyDescent="0.25">
      <c r="B16" s="59" t="s">
        <v>54</v>
      </c>
      <c r="C16" s="65">
        <f>SUM(($C5*O4),($D5*O5),($E5*O6),($F5*O7),($G5*O8),($H5*O9),($I5*O10),($J5*O11),($K5*O12))</f>
        <v>4.4505008764553473</v>
      </c>
      <c r="D16" s="76">
        <f>SUM(($C5*P4),($D5*P5),($E5*P6),($F5*P7),($G5*P8),($H5*P9),($I5*P10),($J5*P11),($K5*P12))</f>
        <v>7.0005572424160647</v>
      </c>
      <c r="E16" s="65">
        <f>SUM(($C5*Q4),($D5*Q5),($E5*Q6),($F5*Q7),($G5*Q8),($H5*Q9),($I5*Q10),($J5*Q11),($K5*Q12))</f>
        <v>68.746951042028741</v>
      </c>
      <c r="F16" s="65">
        <f t="shared" ref="F16:J16" si="2">SUM(($C5*R4),($D5*R5),($E5*R6),($F5*R7),($G5*R8),($H5*R9),($I5*R10),($J5*R11),($K5*R12))</f>
        <v>23.47911364004959</v>
      </c>
      <c r="G16" s="65">
        <f t="shared" si="2"/>
        <v>36.910417335738288</v>
      </c>
      <c r="H16" s="65">
        <f t="shared" si="2"/>
        <v>15.10119114976378</v>
      </c>
      <c r="I16" s="65">
        <f t="shared" si="2"/>
        <v>9.7573766127600905</v>
      </c>
      <c r="J16" s="75">
        <f t="shared" si="2"/>
        <v>57.299290938519121</v>
      </c>
      <c r="K16" s="62"/>
      <c r="M16" s="59" t="s">
        <v>54</v>
      </c>
      <c r="N16" s="65">
        <f t="shared" si="1"/>
        <v>222.74539883773105</v>
      </c>
      <c r="O16" s="65">
        <f t="shared" ref="O16:O22" si="3">N16/N$23</f>
        <v>0.22328512667507286</v>
      </c>
    </row>
    <row r="17" spans="2:15" x14ac:dyDescent="0.25">
      <c r="B17" s="59" t="s">
        <v>55</v>
      </c>
      <c r="C17" s="65">
        <f>SUM(($C6*O4),($D6*O5),($E6*O6),($F6*O7),($G6*O8),($H6*O9),($I6*O10),($J6*O11),($K6*O12))</f>
        <v>0.31816848529096586</v>
      </c>
      <c r="D17" s="65">
        <f t="shared" ref="D17:J17" si="4">SUM(($C6*P4),($D6*P5),($E6*P6),($F6*P7),($G6*P8),($H6*P9),($I6*P10),($J6*P11),($K6*P12))</f>
        <v>0.74524440701175121</v>
      </c>
      <c r="E17" s="76">
        <f t="shared" si="4"/>
        <v>7.0005572424160647</v>
      </c>
      <c r="F17" s="65">
        <f t="shared" si="4"/>
        <v>3.1395790166330233</v>
      </c>
      <c r="G17" s="65">
        <f t="shared" si="4"/>
        <v>4.2383587881441533</v>
      </c>
      <c r="H17" s="65">
        <f t="shared" si="4"/>
        <v>1.7845835309881228</v>
      </c>
      <c r="I17" s="65">
        <f t="shared" si="4"/>
        <v>1.3508795871457167</v>
      </c>
      <c r="J17" s="75">
        <f t="shared" si="4"/>
        <v>6.2816544902109683</v>
      </c>
      <c r="K17" s="62"/>
      <c r="M17" s="59" t="s">
        <v>55</v>
      </c>
      <c r="N17" s="65">
        <f t="shared" si="1"/>
        <v>24.859025547840766</v>
      </c>
      <c r="O17" s="65">
        <f t="shared" si="3"/>
        <v>2.4919260722921242E-2</v>
      </c>
    </row>
    <row r="18" spans="2:15" x14ac:dyDescent="0.25">
      <c r="B18" s="59" t="s">
        <v>56</v>
      </c>
      <c r="C18" s="65">
        <f>SUM(($C7*O4),($D7*O5),($E7*O6),($F7*O7),($G7*O8),($H7*O9),($I7*O10),($J7*O11),($K7*O12))</f>
        <v>1.3583568809263677</v>
      </c>
      <c r="D18" s="65">
        <f t="shared" ref="D18:J18" si="5">SUM(($C7*P4),($D7*P5),($E7*P6),($F7*P7),($G7*P8),($H7*P9),($I7*P10),($J7*P11),($K7*P12))</f>
        <v>2.0208943218295796</v>
      </c>
      <c r="E18" s="65">
        <f t="shared" si="5"/>
        <v>19.848968817393434</v>
      </c>
      <c r="F18" s="76">
        <f t="shared" si="5"/>
        <v>7.0005572424160647</v>
      </c>
      <c r="G18" s="65">
        <f t="shared" si="5"/>
        <v>8.0529953706069435</v>
      </c>
      <c r="H18" s="65">
        <f t="shared" si="5"/>
        <v>5.3848853678583826</v>
      </c>
      <c r="I18" s="65">
        <f t="shared" si="5"/>
        <v>3.2982853350607977</v>
      </c>
      <c r="J18" s="75">
        <f t="shared" si="5"/>
        <v>12.266646713379878</v>
      </c>
      <c r="K18" s="62"/>
      <c r="M18" s="59" t="s">
        <v>56</v>
      </c>
      <c r="N18" s="65">
        <f t="shared" si="1"/>
        <v>59.231590049471443</v>
      </c>
      <c r="O18" s="65">
        <f t="shared" si="3"/>
        <v>5.9375112376606053E-2</v>
      </c>
    </row>
    <row r="19" spans="2:15" x14ac:dyDescent="0.25">
      <c r="B19" s="59" t="s">
        <v>57</v>
      </c>
      <c r="C19" s="65">
        <f>SUM(($C8*O4),($D8*O5),($E8*O6),($F8*O7),($G8*O8),($H8*O9),($I8*O10),($J8*O11),($K8*O12))</f>
        <v>0.80830523374186691</v>
      </c>
      <c r="D19" s="65">
        <f t="shared" ref="D19:J19" si="6">SUM(($C8*P4),($D8*P5),($E8*P6),($F8*P7),($G8*P8),($H8*P9),($I8*P10),($J8*P11),($K8*P12))</f>
        <v>1.3040287724390351</v>
      </c>
      <c r="E19" s="65">
        <f t="shared" si="6"/>
        <v>11.638034568461361</v>
      </c>
      <c r="F19" s="65">
        <f t="shared" si="6"/>
        <v>4.6305119910902581</v>
      </c>
      <c r="G19" s="76">
        <f t="shared" si="6"/>
        <v>7.0005572424160638</v>
      </c>
      <c r="H19" s="65">
        <f t="shared" si="6"/>
        <v>3.6771822873087174</v>
      </c>
      <c r="I19" s="65">
        <f t="shared" si="6"/>
        <v>2.2503811601599599</v>
      </c>
      <c r="J19" s="75">
        <f t="shared" si="6"/>
        <v>7.9659622878281899</v>
      </c>
      <c r="K19" s="62"/>
      <c r="M19" s="59" t="s">
        <v>57</v>
      </c>
      <c r="N19" s="65">
        <f t="shared" si="1"/>
        <v>39.274963543445452</v>
      </c>
      <c r="O19" s="65">
        <f t="shared" si="3"/>
        <v>3.9370129554710288E-2</v>
      </c>
    </row>
    <row r="20" spans="2:15" x14ac:dyDescent="0.25">
      <c r="B20" s="59" t="s">
        <v>58</v>
      </c>
      <c r="C20" s="65">
        <f>SUM(($C9*O4),($D9*O5),($E9*O6),($F9*O7),($G9*O8),($H9*O9),($I9*O10),($J9*O11),($K9*O12))</f>
        <v>1.7639721593725706</v>
      </c>
      <c r="D20" s="65">
        <f t="shared" ref="D20:J20" si="7">SUM(($C9*P4),($D9*P5),($E9*P6),($F9*P7),($G9*P8),($H9*P9),($I9*P10),($J9*P11),($K9*P12))</f>
        <v>2.6890747538994617</v>
      </c>
      <c r="E20" s="65">
        <f t="shared" si="7"/>
        <v>32.013295790562452</v>
      </c>
      <c r="F20" s="65">
        <f t="shared" si="7"/>
        <v>7.2282656908025196</v>
      </c>
      <c r="G20" s="65">
        <f t="shared" si="7"/>
        <v>13.009631175796162</v>
      </c>
      <c r="H20" s="76">
        <f t="shared" si="7"/>
        <v>7.0005572424160638</v>
      </c>
      <c r="I20" s="65">
        <f t="shared" si="7"/>
        <v>4.3825062639345473</v>
      </c>
      <c r="J20" s="75">
        <f t="shared" si="7"/>
        <v>21.482420352167107</v>
      </c>
      <c r="K20" s="62"/>
      <c r="M20" s="59" t="s">
        <v>58</v>
      </c>
      <c r="N20" s="65">
        <f t="shared" si="1"/>
        <v>89.56972342895088</v>
      </c>
      <c r="O20" s="65">
        <f t="shared" si="3"/>
        <v>8.9786757196516284E-2</v>
      </c>
    </row>
    <row r="21" spans="2:15" x14ac:dyDescent="0.25">
      <c r="B21" s="59" t="s">
        <v>59</v>
      </c>
      <c r="C21" s="65">
        <f>SUM(($C10*O4),($D10*O5),($E10*O6),($F10*O7),($G10*O8),($H10*O9),($I10*O10),($J10*O11),($K10*O12))</f>
        <v>2.8068747426254865</v>
      </c>
      <c r="D21" s="65">
        <f t="shared" ref="D21:J21" si="8">SUM(($C10*P4),($D10*P5),($E10*P6),($F10*P7),($G10*P8),($H10*P9),($I10*P10),($J10*P11),($K10*P12))</f>
        <v>3.788221489836439</v>
      </c>
      <c r="E21" s="65">
        <f t="shared" si="8"/>
        <v>41.840036350959764</v>
      </c>
      <c r="F21" s="65">
        <f t="shared" si="8"/>
        <v>13.310277362421733</v>
      </c>
      <c r="G21" s="65">
        <f t="shared" si="8"/>
        <v>20.653798101289805</v>
      </c>
      <c r="H21" s="65">
        <f t="shared" si="8"/>
        <v>9.0042397852230902</v>
      </c>
      <c r="I21" s="77">
        <f t="shared" si="8"/>
        <v>7.0005572424160638</v>
      </c>
      <c r="J21" s="75">
        <f t="shared" si="8"/>
        <v>32.263839810138244</v>
      </c>
      <c r="K21" s="62"/>
      <c r="M21" s="59" t="s">
        <v>59</v>
      </c>
      <c r="N21" s="65">
        <f t="shared" si="1"/>
        <v>130.66784488491064</v>
      </c>
      <c r="O21" s="65">
        <f t="shared" si="3"/>
        <v>0.1309844623041608</v>
      </c>
    </row>
    <row r="22" spans="2:15" x14ac:dyDescent="0.25">
      <c r="B22" s="59" t="s">
        <v>60</v>
      </c>
      <c r="C22" s="66">
        <f>SUM(($C11*O4),($D11*O5),($E11*O6),($F11*O7),($G11*O8),($H11*O9),($I11*O10),($J11*O11),($K11*O12))</f>
        <v>0.56163989172906759</v>
      </c>
      <c r="D22" s="66">
        <f t="shared" ref="D22:J22" si="9">SUM(($C11*P4),($D11*P5),($E11*P6),($F11*P7),($G11*P8),($H11*P9),($I11*P10),($J11*P11),($K11*P12))</f>
        <v>0.92893951021943721</v>
      </c>
      <c r="E22" s="66">
        <f t="shared" si="9"/>
        <v>6.2148255121202256</v>
      </c>
      <c r="F22" s="66">
        <f t="shared" si="9"/>
        <v>3.4759808695065506</v>
      </c>
      <c r="G22" s="66">
        <f t="shared" si="9"/>
        <v>4.6810596317656357</v>
      </c>
      <c r="H22" s="66">
        <f t="shared" si="9"/>
        <v>2.8151874630190847</v>
      </c>
      <c r="I22" s="66">
        <f t="shared" si="9"/>
        <v>1.6625677640901309</v>
      </c>
      <c r="J22" s="78">
        <f t="shared" si="9"/>
        <v>7.0005572424160638</v>
      </c>
      <c r="K22" s="62"/>
      <c r="M22" s="59" t="s">
        <v>60</v>
      </c>
      <c r="N22" s="65">
        <f t="shared" si="1"/>
        <v>27.3407578848662</v>
      </c>
      <c r="O22" s="65">
        <f t="shared" si="3"/>
        <v>2.7407006472722487E-2</v>
      </c>
    </row>
    <row r="23" spans="2:15" x14ac:dyDescent="0.25">
      <c r="B23" s="57"/>
      <c r="C23" s="63"/>
      <c r="D23" s="63"/>
      <c r="E23" s="63"/>
      <c r="F23" s="63"/>
      <c r="G23" s="63"/>
      <c r="H23" s="63"/>
      <c r="I23" s="63"/>
      <c r="J23" s="63"/>
      <c r="K23" s="61"/>
      <c r="M23" s="22" t="s">
        <v>10</v>
      </c>
      <c r="N23" s="67">
        <f>SUM(N15:N22)</f>
        <v>997.58278643374558</v>
      </c>
      <c r="O23" s="35">
        <f>SUM(O15:O22)</f>
        <v>1</v>
      </c>
    </row>
    <row r="24" spans="2:15" x14ac:dyDescent="0.25">
      <c r="N24" s="6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4"/>
  <sheetViews>
    <sheetView tabSelected="1" zoomScale="70" zoomScaleNormal="70" workbookViewId="0">
      <selection activeCell="T26" sqref="T26"/>
    </sheetView>
  </sheetViews>
  <sheetFormatPr defaultRowHeight="15" x14ac:dyDescent="0.25"/>
  <cols>
    <col min="15" max="15" width="12.28515625" customWidth="1"/>
    <col min="17" max="17" width="10.140625" bestFit="1" customWidth="1"/>
  </cols>
  <sheetData>
    <row r="3" spans="2:23" x14ac:dyDescent="0.25">
      <c r="B3" s="59" t="s">
        <v>63</v>
      </c>
      <c r="C3" s="59" t="s">
        <v>53</v>
      </c>
      <c r="D3" s="59" t="s">
        <v>54</v>
      </c>
      <c r="E3" s="59" t="s">
        <v>55</v>
      </c>
      <c r="F3" s="59" t="s">
        <v>56</v>
      </c>
      <c r="G3" s="59" t="s">
        <v>57</v>
      </c>
      <c r="H3" s="59" t="s">
        <v>58</v>
      </c>
      <c r="I3" s="59" t="s">
        <v>59</v>
      </c>
      <c r="J3" s="59" t="s">
        <v>60</v>
      </c>
      <c r="K3" s="54"/>
      <c r="N3" s="59" t="s">
        <v>63</v>
      </c>
      <c r="O3" s="59" t="s">
        <v>53</v>
      </c>
      <c r="P3" s="59" t="s">
        <v>54</v>
      </c>
      <c r="Q3" s="59" t="s">
        <v>55</v>
      </c>
      <c r="R3" s="59" t="s">
        <v>56</v>
      </c>
      <c r="S3" s="59" t="s">
        <v>57</v>
      </c>
      <c r="T3" s="59" t="s">
        <v>58</v>
      </c>
      <c r="U3" s="59" t="s">
        <v>59</v>
      </c>
      <c r="V3" s="59" t="s">
        <v>60</v>
      </c>
      <c r="W3" s="54"/>
    </row>
    <row r="4" spans="2:23" x14ac:dyDescent="0.25">
      <c r="B4" s="59" t="s">
        <v>53</v>
      </c>
      <c r="C4" s="23">
        <v>2.4919260722921242E-2</v>
      </c>
      <c r="D4" s="68">
        <v>2.6894908647621567</v>
      </c>
      <c r="E4" s="68">
        <v>8.1453536586446766</v>
      </c>
      <c r="F4" s="68">
        <v>6.2471575808789943</v>
      </c>
      <c r="G4" s="68">
        <v>7.0764199827698731</v>
      </c>
      <c r="H4" s="68">
        <v>5.237571927564586</v>
      </c>
      <c r="I4" s="68">
        <v>4.8876257114773436</v>
      </c>
      <c r="J4" s="69">
        <v>8.6335354776542701</v>
      </c>
      <c r="K4" s="55"/>
      <c r="N4" s="59" t="s">
        <v>53</v>
      </c>
      <c r="O4" s="23">
        <v>2.4919260722921242E-2</v>
      </c>
      <c r="P4" s="68">
        <v>2.6894908647621567</v>
      </c>
      <c r="Q4" s="68">
        <v>8.1453536586446766</v>
      </c>
      <c r="R4" s="68">
        <v>6.2471575808789943</v>
      </c>
      <c r="S4" s="68">
        <v>7.0764199827698731</v>
      </c>
      <c r="T4" s="68">
        <v>5.237571927564586</v>
      </c>
      <c r="U4" s="68">
        <v>4.8876257114773436</v>
      </c>
      <c r="V4" s="69">
        <v>8.6335354776542701</v>
      </c>
      <c r="W4" s="55"/>
    </row>
    <row r="5" spans="2:23" x14ac:dyDescent="0.25">
      <c r="B5" s="59" t="s">
        <v>54</v>
      </c>
      <c r="C5" s="60">
        <v>0.37181758566353573</v>
      </c>
      <c r="D5" s="23">
        <v>2.4919260722921242E-2</v>
      </c>
      <c r="E5" s="60">
        <v>8.5739255104872072</v>
      </c>
      <c r="F5" s="60">
        <v>4.5610610080160727</v>
      </c>
      <c r="G5" s="60">
        <v>5.4479331167017939</v>
      </c>
      <c r="H5" s="60">
        <v>3.4935365537601246</v>
      </c>
      <c r="I5" s="60">
        <v>1.9604206323986766</v>
      </c>
      <c r="J5" s="70">
        <v>7.0125432656585138</v>
      </c>
      <c r="K5" s="56"/>
      <c r="N5" s="59" t="s">
        <v>54</v>
      </c>
      <c r="O5" s="60">
        <v>0.37181758566353573</v>
      </c>
      <c r="P5" s="23">
        <v>2.4919260722921242E-2</v>
      </c>
      <c r="Q5" s="60">
        <v>8.5739255104872072</v>
      </c>
      <c r="R5" s="60">
        <v>4.5610610080160727</v>
      </c>
      <c r="S5" s="60">
        <v>5.4479331167017939</v>
      </c>
      <c r="T5" s="60">
        <v>3.4935365537601246</v>
      </c>
      <c r="U5" s="60">
        <v>1.9604206323986766</v>
      </c>
      <c r="V5" s="70">
        <v>7.0125432656585138</v>
      </c>
      <c r="W5" s="56"/>
    </row>
    <row r="6" spans="2:23" x14ac:dyDescent="0.25">
      <c r="B6" s="59" t="s">
        <v>55</v>
      </c>
      <c r="C6" s="60">
        <v>0.12276937772231639</v>
      </c>
      <c r="D6" s="60">
        <v>0.11663269044929872</v>
      </c>
      <c r="E6" s="23">
        <v>2.4919260722921242E-2</v>
      </c>
      <c r="F6" s="60">
        <v>0.29112804614667703</v>
      </c>
      <c r="G6" s="60">
        <v>0.40340866290303801</v>
      </c>
      <c r="H6" s="60">
        <v>0.42311832896649348</v>
      </c>
      <c r="I6" s="60">
        <v>0.17966057781664743</v>
      </c>
      <c r="J6" s="70">
        <v>0.41314597824272831</v>
      </c>
      <c r="K6" s="56"/>
      <c r="N6" s="59" t="s">
        <v>55</v>
      </c>
      <c r="O6" s="60">
        <v>0.12276937772231639</v>
      </c>
      <c r="P6" s="60">
        <v>0.11663269044929872</v>
      </c>
      <c r="Q6" s="23">
        <v>2.4919260722921242E-2</v>
      </c>
      <c r="R6" s="60">
        <v>0.29112804614667703</v>
      </c>
      <c r="S6" s="60">
        <v>0.40340866290303801</v>
      </c>
      <c r="T6" s="60">
        <v>0.42311832896649348</v>
      </c>
      <c r="U6" s="60">
        <v>0.17966057781664743</v>
      </c>
      <c r="V6" s="70">
        <v>0.41314597824272831</v>
      </c>
      <c r="W6" s="56"/>
    </row>
    <row r="7" spans="2:23" x14ac:dyDescent="0.25">
      <c r="B7" s="59" t="s">
        <v>56</v>
      </c>
      <c r="C7" s="60">
        <v>0.16007279903755797</v>
      </c>
      <c r="D7" s="60">
        <v>0.21924723178280189</v>
      </c>
      <c r="E7" s="60">
        <v>3.4349146818241514</v>
      </c>
      <c r="F7" s="23">
        <v>2.4919260722921242E-2</v>
      </c>
      <c r="G7" s="60">
        <v>2.1269856417150019</v>
      </c>
      <c r="H7" s="60">
        <v>0.41314597824272831</v>
      </c>
      <c r="I7" s="60">
        <v>0.36557845160700192</v>
      </c>
      <c r="J7" s="70">
        <v>3.3957904226357036</v>
      </c>
      <c r="K7" s="56"/>
      <c r="N7" s="59" t="s">
        <v>56</v>
      </c>
      <c r="O7" s="60">
        <v>0.16007279903755797</v>
      </c>
      <c r="P7" s="60">
        <v>0.21924723178280189</v>
      </c>
      <c r="Q7" s="60">
        <v>3.4349146818241514</v>
      </c>
      <c r="R7" s="23">
        <v>2.4919260722921242E-2</v>
      </c>
      <c r="S7" s="60">
        <v>2.1269856417150019</v>
      </c>
      <c r="T7" s="60">
        <v>0.41314597824272831</v>
      </c>
      <c r="U7" s="60">
        <v>0.36557845160700192</v>
      </c>
      <c r="V7" s="70">
        <v>3.3957904226357036</v>
      </c>
      <c r="W7" s="56"/>
    </row>
    <row r="8" spans="2:23" x14ac:dyDescent="0.25">
      <c r="B8" s="59" t="s">
        <v>57</v>
      </c>
      <c r="C8" s="60">
        <v>0.14131439378031052</v>
      </c>
      <c r="D8" s="60">
        <v>0.18355585110512609</v>
      </c>
      <c r="E8" s="60">
        <v>2.47887586945637</v>
      </c>
      <c r="F8" s="60">
        <v>0.47014891891498323</v>
      </c>
      <c r="G8" s="23">
        <v>2.4919260722921242E-2</v>
      </c>
      <c r="H8" s="60">
        <v>0.34508303168479143</v>
      </c>
      <c r="I8" s="60">
        <v>0.27057246847708655</v>
      </c>
      <c r="J8" s="70">
        <v>2.0077404736701299</v>
      </c>
      <c r="K8" s="56"/>
      <c r="N8" s="59" t="s">
        <v>57</v>
      </c>
      <c r="O8" s="60">
        <v>0.14131439378031052</v>
      </c>
      <c r="P8" s="60">
        <v>0.18355585110512609</v>
      </c>
      <c r="Q8" s="60">
        <v>2.47887586945637</v>
      </c>
      <c r="R8" s="60">
        <v>0.47014891891498323</v>
      </c>
      <c r="S8" s="23">
        <v>2.4919260722921242E-2</v>
      </c>
      <c r="T8" s="60">
        <v>0.34508303168479143</v>
      </c>
      <c r="U8" s="60">
        <v>0.27057246847708655</v>
      </c>
      <c r="V8" s="70">
        <v>2.0077404736701299</v>
      </c>
      <c r="W8" s="56"/>
    </row>
    <row r="9" spans="2:23" x14ac:dyDescent="0.25">
      <c r="B9" s="59" t="s">
        <v>58</v>
      </c>
      <c r="C9" s="60">
        <v>0.19092816553738273</v>
      </c>
      <c r="D9" s="60">
        <v>0.2862428901520126</v>
      </c>
      <c r="E9" s="60">
        <v>2.3634050608079176</v>
      </c>
      <c r="F9" s="60">
        <v>2.420451977418228</v>
      </c>
      <c r="G9" s="60">
        <v>2.8978532937934434</v>
      </c>
      <c r="H9" s="23">
        <v>2.4919260722921242E-2</v>
      </c>
      <c r="I9" s="60">
        <v>0.51364102897459829</v>
      </c>
      <c r="J9" s="70">
        <v>3.939716737676382</v>
      </c>
      <c r="K9" s="56"/>
      <c r="N9" s="59" t="s">
        <v>58</v>
      </c>
      <c r="O9" s="60">
        <v>0.19092816553738273</v>
      </c>
      <c r="P9" s="60">
        <v>0.2862428901520126</v>
      </c>
      <c r="Q9" s="60">
        <v>2.3634050608079176</v>
      </c>
      <c r="R9" s="60">
        <v>2.420451977418228</v>
      </c>
      <c r="S9" s="60">
        <v>2.8978532937934434</v>
      </c>
      <c r="T9" s="23">
        <v>2.4919260722921242E-2</v>
      </c>
      <c r="U9" s="60">
        <v>0.51364102897459829</v>
      </c>
      <c r="V9" s="70">
        <v>3.939716737676382</v>
      </c>
      <c r="W9" s="56"/>
    </row>
    <row r="10" spans="2:23" x14ac:dyDescent="0.25">
      <c r="B10" s="59" t="s">
        <v>59</v>
      </c>
      <c r="C10" s="60">
        <v>0.20459831808555937</v>
      </c>
      <c r="D10" s="60">
        <v>0.51009461106132514</v>
      </c>
      <c r="E10" s="60">
        <v>5.5660513405481185</v>
      </c>
      <c r="F10" s="60">
        <v>2.7353909827130716</v>
      </c>
      <c r="G10" s="60">
        <v>3.6958675272043986</v>
      </c>
      <c r="H10" s="60">
        <v>1.9468849713901148</v>
      </c>
      <c r="I10" s="23">
        <v>2.4919260722921242E-2</v>
      </c>
      <c r="J10" s="70">
        <v>5.114129144241538</v>
      </c>
      <c r="K10" s="56"/>
      <c r="N10" s="59" t="s">
        <v>59</v>
      </c>
      <c r="O10" s="60">
        <v>0.20459831808555937</v>
      </c>
      <c r="P10" s="60">
        <v>0.51009461106132514</v>
      </c>
      <c r="Q10" s="60">
        <v>5.5660513405481185</v>
      </c>
      <c r="R10" s="60">
        <v>2.7353909827130716</v>
      </c>
      <c r="S10" s="60">
        <v>3.6958675272043986</v>
      </c>
      <c r="T10" s="60">
        <v>1.9468849713901148</v>
      </c>
      <c r="U10" s="23">
        <v>2.4919260722921242E-2</v>
      </c>
      <c r="V10" s="70">
        <v>5.114129144241538</v>
      </c>
      <c r="W10" s="56"/>
    </row>
    <row r="11" spans="2:23" x14ac:dyDescent="0.25">
      <c r="B11" s="59" t="s">
        <v>60</v>
      </c>
      <c r="C11" s="71">
        <v>0.1158274038009397</v>
      </c>
      <c r="D11" s="71">
        <v>0.14260161572152452</v>
      </c>
      <c r="E11" s="71">
        <v>2.420451977418228</v>
      </c>
      <c r="F11" s="71">
        <v>0.29448224876723461</v>
      </c>
      <c r="G11" s="71">
        <v>0.49807234207517359</v>
      </c>
      <c r="H11" s="71">
        <v>0.25382535511672172</v>
      </c>
      <c r="I11" s="71">
        <v>0.19553671246765264</v>
      </c>
      <c r="J11" s="72">
        <v>2.4919260722921242E-2</v>
      </c>
      <c r="K11" s="56"/>
      <c r="N11" s="59" t="s">
        <v>60</v>
      </c>
      <c r="O11" s="71">
        <v>0.1158274038009397</v>
      </c>
      <c r="P11" s="71">
        <v>0.14260161572152452</v>
      </c>
      <c r="Q11" s="71">
        <v>2.420451977418228</v>
      </c>
      <c r="R11" s="71">
        <v>0.29448224876723461</v>
      </c>
      <c r="S11" s="71">
        <v>0.49807234207517359</v>
      </c>
      <c r="T11" s="71">
        <v>0.25382535511672172</v>
      </c>
      <c r="U11" s="71">
        <v>0.19553671246765264</v>
      </c>
      <c r="V11" s="72">
        <v>2.4919260722921242E-2</v>
      </c>
      <c r="W11" s="56"/>
    </row>
    <row r="12" spans="2:23" x14ac:dyDescent="0.25">
      <c r="B12" s="57"/>
      <c r="C12" s="58"/>
      <c r="D12" s="58"/>
      <c r="E12" s="58"/>
      <c r="F12" s="58"/>
      <c r="G12" s="58"/>
      <c r="H12" s="58"/>
      <c r="I12" s="58"/>
      <c r="J12" s="58"/>
      <c r="K12" s="42"/>
      <c r="N12" s="57"/>
      <c r="O12" s="58"/>
      <c r="P12" s="58"/>
      <c r="Q12" s="58"/>
      <c r="R12" s="58"/>
      <c r="S12" s="58"/>
      <c r="T12" s="58"/>
      <c r="U12" s="58"/>
      <c r="V12" s="58"/>
      <c r="W12" s="18"/>
    </row>
    <row r="14" spans="2:23" x14ac:dyDescent="0.25">
      <c r="B14" s="59" t="s">
        <v>63</v>
      </c>
      <c r="C14" s="59" t="s">
        <v>53</v>
      </c>
      <c r="D14" s="59" t="s">
        <v>54</v>
      </c>
      <c r="E14" s="59" t="s">
        <v>55</v>
      </c>
      <c r="F14" s="59" t="s">
        <v>56</v>
      </c>
      <c r="G14" s="59" t="s">
        <v>57</v>
      </c>
      <c r="H14" s="59" t="s">
        <v>58</v>
      </c>
      <c r="I14" s="59" t="s">
        <v>59</v>
      </c>
      <c r="J14" s="59" t="s">
        <v>60</v>
      </c>
      <c r="K14" s="54"/>
      <c r="M14" s="22" t="s">
        <v>62</v>
      </c>
      <c r="N14" s="59" t="s">
        <v>3</v>
      </c>
      <c r="O14" s="35" t="s">
        <v>6</v>
      </c>
    </row>
    <row r="15" spans="2:23" x14ac:dyDescent="0.25">
      <c r="B15" s="59" t="s">
        <v>53</v>
      </c>
      <c r="C15" s="76">
        <f t="shared" ref="C15:J15" si="0">SUM(($C4*O4),($D4*O5),($E4*O6),($F4*O7),($G4*O8),($H4*O9),($I4*O10),($J4*O11),($K4*O12))</f>
        <v>7.0006209695549773</v>
      </c>
      <c r="D15" s="65">
        <f t="shared" si="0"/>
        <v>8.9761704295810301</v>
      </c>
      <c r="E15" s="65">
        <f t="shared" si="0"/>
        <v>122.94580441268054</v>
      </c>
      <c r="F15" s="65">
        <f t="shared" si="0"/>
        <v>46.865874681521767</v>
      </c>
      <c r="G15" s="65">
        <f t="shared" si="0"/>
        <v>69.120222812338511</v>
      </c>
      <c r="H15" s="65">
        <f t="shared" si="0"/>
        <v>29.833311659874802</v>
      </c>
      <c r="I15" s="65">
        <f t="shared" si="0"/>
        <v>15.55643996215867</v>
      </c>
      <c r="J15" s="75">
        <f t="shared" si="0"/>
        <v>103.707825375189</v>
      </c>
      <c r="K15" s="62"/>
      <c r="M15" s="59" t="s">
        <v>53</v>
      </c>
      <c r="N15" s="65">
        <f t="shared" ref="N15:N22" si="1">SUM(C15:J15)</f>
        <v>404.00627030289934</v>
      </c>
      <c r="O15" s="83">
        <f>N15/N$23</f>
        <v>0.4048479124152779</v>
      </c>
      <c r="Q15" s="96">
        <v>0.4048479124152779</v>
      </c>
      <c r="R15">
        <v>1</v>
      </c>
    </row>
    <row r="16" spans="2:23" x14ac:dyDescent="0.25">
      <c r="B16" s="59" t="s">
        <v>54</v>
      </c>
      <c r="C16" s="65">
        <f>SUM(($C5*O4),($D5*O5),($E5*O6),($F5*O7),($G5*O8),($H5*O9),($I5*O10),($J5*O11),($K5*O12))</f>
        <v>4.4514774762328297</v>
      </c>
      <c r="D16" s="76">
        <f>SUM(($C5*P4),($D5*P5),($E5*P6),($F5*P7),($G5*P8),($H5*P9),($I5*P10),($J5*P11),($K5*P12))</f>
        <v>7.0006209695549773</v>
      </c>
      <c r="E16" s="65">
        <f>SUM(($C5*Q4),($D5*Q5),($E5*Q6),($F5*Q7),($G5*Q8),($H5*Q9),($I5*Q10),($J5*Q11),($K5*Q12))</f>
        <v>68.769470939065769</v>
      </c>
      <c r="F16" s="65">
        <f t="shared" ref="F16:J16" si="2">SUM(($C5*R4),($D5*R5),($E5*R6),($F5*R7),($G5*R8),($H5*R9),($I5*R10),($J5*R11),($K5*R12))</f>
        <v>23.491093523027857</v>
      </c>
      <c r="G16" s="65">
        <f t="shared" si="2"/>
        <v>36.924726638134558</v>
      </c>
      <c r="H16" s="65">
        <f t="shared" si="2"/>
        <v>15.110367119789352</v>
      </c>
      <c r="I16" s="65">
        <f t="shared" si="2"/>
        <v>9.7625257676876487</v>
      </c>
      <c r="J16" s="75">
        <f t="shared" si="2"/>
        <v>57.31770977737154</v>
      </c>
      <c r="K16" s="62"/>
      <c r="M16" s="59" t="s">
        <v>54</v>
      </c>
      <c r="N16" s="65">
        <f t="shared" si="1"/>
        <v>222.82799221086452</v>
      </c>
      <c r="O16" s="83">
        <f t="shared" ref="O16:O22" si="3">N16/N$23</f>
        <v>0.22329219644690476</v>
      </c>
      <c r="Q16" s="96">
        <v>0.22329219644690476</v>
      </c>
      <c r="R16">
        <v>2</v>
      </c>
    </row>
    <row r="17" spans="2:18" x14ac:dyDescent="0.25">
      <c r="B17" s="59" t="s">
        <v>55</v>
      </c>
      <c r="C17" s="65">
        <f>SUM(($C6*O4),($D6*O5),($E6*O6),($F6*O7),($G6*O8),($H6*O9),($I6*O10),($J6*O11),($K6*O12))</f>
        <v>0.31849094595874555</v>
      </c>
      <c r="D17" s="65">
        <f t="shared" ref="D17:J17" si="4">SUM(($C6*P4),($D6*P5),($E6*P6),($F6*P7),($G6*P8),($H6*P9),($I6*P10),($J6*P11),($K6*P12))</f>
        <v>0.7455507493256488</v>
      </c>
      <c r="E17" s="76">
        <f t="shared" si="4"/>
        <v>7.0006209695549764</v>
      </c>
      <c r="F17" s="65">
        <f t="shared" si="4"/>
        <v>3.1403436808018208</v>
      </c>
      <c r="G17" s="65">
        <f t="shared" si="4"/>
        <v>4.2394183636607936</v>
      </c>
      <c r="H17" s="65">
        <f t="shared" si="4"/>
        <v>1.7856948750499697</v>
      </c>
      <c r="I17" s="65">
        <f t="shared" si="4"/>
        <v>1.3513514757466956</v>
      </c>
      <c r="J17" s="75">
        <f t="shared" si="4"/>
        <v>6.2827396413333911</v>
      </c>
      <c r="K17" s="62"/>
      <c r="M17" s="59" t="s">
        <v>55</v>
      </c>
      <c r="N17" s="65">
        <f t="shared" si="1"/>
        <v>24.864210701432043</v>
      </c>
      <c r="O17" s="83">
        <f t="shared" si="3"/>
        <v>2.4916008825262372E-2</v>
      </c>
      <c r="Q17" s="96">
        <v>2.4916008825262372E-2</v>
      </c>
      <c r="R17">
        <v>8</v>
      </c>
    </row>
    <row r="18" spans="2:18" x14ac:dyDescent="0.25">
      <c r="B18" s="59" t="s">
        <v>56</v>
      </c>
      <c r="C18" s="65">
        <f>SUM(($C7*O4),($D7*O5),($E7*O6),($F7*O7),($G7*O8),($H7*O9),($I7*O10),($J7*O11),($K7*O12))</f>
        <v>1.3587773211259406</v>
      </c>
      <c r="D18" s="65">
        <f t="shared" ref="D18:J18" si="5">SUM(($C7*P4),($D7*P5),($E7*P6),($F7*P7),($G7*P8),($H7*P9),($I7*P10),($J7*P11),($K7*P12))</f>
        <v>2.0214701870011815</v>
      </c>
      <c r="E18" s="65">
        <f t="shared" si="5"/>
        <v>19.857990813778983</v>
      </c>
      <c r="F18" s="76">
        <f t="shared" si="5"/>
        <v>7.0006209695549764</v>
      </c>
      <c r="G18" s="65">
        <f t="shared" si="5"/>
        <v>8.0585820178891048</v>
      </c>
      <c r="H18" s="65">
        <f t="shared" si="5"/>
        <v>5.3859705189808054</v>
      </c>
      <c r="I18" s="65">
        <f t="shared" si="5"/>
        <v>3.2992455474021658</v>
      </c>
      <c r="J18" s="75">
        <f t="shared" si="5"/>
        <v>12.275565947700668</v>
      </c>
      <c r="K18" s="62"/>
      <c r="M18" s="59" t="s">
        <v>56</v>
      </c>
      <c r="N18" s="65">
        <f t="shared" si="1"/>
        <v>59.258223323433832</v>
      </c>
      <c r="O18" s="83">
        <f t="shared" si="3"/>
        <v>5.9381672437766493E-2</v>
      </c>
      <c r="Q18" s="96">
        <v>5.9381672437766493E-2</v>
      </c>
      <c r="R18">
        <v>5</v>
      </c>
    </row>
    <row r="19" spans="2:18" x14ac:dyDescent="0.25">
      <c r="B19" s="59" t="s">
        <v>57</v>
      </c>
      <c r="C19" s="65">
        <f>SUM(($C8*O4),($D8*O5),($E8*O6),($F8*O7),($G8*O8),($H8*O9),($I8*O10),($J8*O11),($K8*O12))</f>
        <v>0.80867640393618312</v>
      </c>
      <c r="D19" s="65">
        <f t="shared" ref="D19:J19" si="6">SUM(($C8*P4),($D8*P5),($E8*P6),($F8*P7),($G8*P8),($H8*P9),($I8*P10),($J8*P11),($K8*P12))</f>
        <v>1.3045108921941426</v>
      </c>
      <c r="E19" s="65">
        <f t="shared" si="6"/>
        <v>11.644545475195901</v>
      </c>
      <c r="F19" s="65">
        <f t="shared" si="6"/>
        <v>4.631746863638786</v>
      </c>
      <c r="G19" s="76">
        <f t="shared" si="6"/>
        <v>7.0006209695549773</v>
      </c>
      <c r="H19" s="65">
        <f t="shared" si="6"/>
        <v>3.6780886672782254</v>
      </c>
      <c r="I19" s="65">
        <f t="shared" si="6"/>
        <v>2.2510918339491943</v>
      </c>
      <c r="J19" s="75">
        <f t="shared" si="6"/>
        <v>7.9712357309772814</v>
      </c>
      <c r="K19" s="62"/>
      <c r="M19" s="59" t="s">
        <v>57</v>
      </c>
      <c r="N19" s="65">
        <f t="shared" si="1"/>
        <v>39.290516836724692</v>
      </c>
      <c r="O19" s="83">
        <f t="shared" si="3"/>
        <v>3.9372368421756065E-2</v>
      </c>
      <c r="Q19" s="96">
        <v>3.9372368421756065E-2</v>
      </c>
      <c r="R19">
        <v>6</v>
      </c>
    </row>
    <row r="20" spans="2:18" x14ac:dyDescent="0.25">
      <c r="B20" s="59" t="s">
        <v>58</v>
      </c>
      <c r="C20" s="65">
        <f>SUM(($C9*O4),($D9*O5),($E9*O6),($F9*O7),($G9*O8),($H9*O9),($I9*O10),($J9*O11),($K9*O12))</f>
        <v>1.764473642925712</v>
      </c>
      <c r="D20" s="65">
        <f t="shared" ref="D20:J20" si="7">SUM(($C9*P4),($D9*P5),($E9*P6),($F9*P7),($G9*P8),($H9*P9),($I9*P10),($J9*P11),($K9*P12))</f>
        <v>2.6898265869315909</v>
      </c>
      <c r="E20" s="65">
        <f t="shared" si="7"/>
        <v>32.019503406730919</v>
      </c>
      <c r="F20" s="65">
        <f t="shared" si="7"/>
        <v>7.2346231439023647</v>
      </c>
      <c r="G20" s="65">
        <f t="shared" si="7"/>
        <v>13.017242550273902</v>
      </c>
      <c r="H20" s="76">
        <f t="shared" si="7"/>
        <v>7.0006209695549773</v>
      </c>
      <c r="I20" s="65">
        <f t="shared" si="7"/>
        <v>4.3838553709535368</v>
      </c>
      <c r="J20" s="75">
        <f t="shared" si="7"/>
        <v>21.49276823951217</v>
      </c>
      <c r="K20" s="62"/>
      <c r="M20" s="59" t="s">
        <v>58</v>
      </c>
      <c r="N20" s="65">
        <f t="shared" si="1"/>
        <v>89.602913910785176</v>
      </c>
      <c r="O20" s="83">
        <f t="shared" si="3"/>
        <v>8.9789578305084328E-2</v>
      </c>
      <c r="Q20" s="96">
        <v>8.9789578305084328E-2</v>
      </c>
      <c r="R20">
        <v>4</v>
      </c>
    </row>
    <row r="21" spans="2:18" x14ac:dyDescent="0.25">
      <c r="B21" s="59" t="s">
        <v>59</v>
      </c>
      <c r="C21" s="65">
        <f>SUM(($C10*O4),($D10*O5),($E10*O6),($F10*O7),($G10*O8),($H10*O9),($I10*O10),($J10*O11),($K10*O12))</f>
        <v>2.8074121316022858</v>
      </c>
      <c r="D21" s="65">
        <f t="shared" ref="D21:J21" si="8">SUM(($C10*P4),($D10*P5),($E10*P6),($F10*P7),($G10*P8),($H10*P9),($I10*P10),($J10*P11),($K10*P12))</f>
        <v>3.789561281989541</v>
      </c>
      <c r="E21" s="65">
        <f t="shared" si="8"/>
        <v>41.854655897506852</v>
      </c>
      <c r="F21" s="65">
        <f t="shared" si="8"/>
        <v>13.317462020512279</v>
      </c>
      <c r="G21" s="65">
        <f t="shared" si="8"/>
        <v>20.663505504984098</v>
      </c>
      <c r="H21" s="65">
        <f t="shared" si="8"/>
        <v>9.0093533879765761</v>
      </c>
      <c r="I21" s="77">
        <f t="shared" si="8"/>
        <v>7.0006209695549773</v>
      </c>
      <c r="J21" s="75">
        <f t="shared" si="8"/>
        <v>32.277272357647725</v>
      </c>
      <c r="K21" s="62"/>
      <c r="M21" s="59" t="s">
        <v>59</v>
      </c>
      <c r="N21" s="65">
        <f t="shared" si="1"/>
        <v>130.71984355177432</v>
      </c>
      <c r="O21" s="83">
        <f t="shared" si="3"/>
        <v>0.13099216438772132</v>
      </c>
      <c r="Q21" s="96">
        <v>0.13099216438772132</v>
      </c>
      <c r="R21">
        <v>3</v>
      </c>
    </row>
    <row r="22" spans="2:18" x14ac:dyDescent="0.25">
      <c r="B22" s="59" t="s">
        <v>60</v>
      </c>
      <c r="C22" s="66">
        <f>SUM(($C11*O4),($D11*O5),($E11*O6),($F11*O7),($G11*O8),($H11*O9),($I11*O10),($J11*O11),($K11*O12))</f>
        <v>0.56194411891234208</v>
      </c>
      <c r="D22" s="66">
        <f t="shared" ref="D22:J22" si="9">SUM(($C11*P4),($D11*P5),($E11*P6),($F11*P7),($G11*P8),($H11*P9),($I11*P10),($J11*P11),($K11*P12))</f>
        <v>0.92931406137449835</v>
      </c>
      <c r="E22" s="66">
        <f t="shared" si="9"/>
        <v>6.2211829652200707</v>
      </c>
      <c r="F22" s="66">
        <f t="shared" si="9"/>
        <v>3.4767543436769706</v>
      </c>
      <c r="G22" s="66">
        <f t="shared" si="9"/>
        <v>4.6823678467538343</v>
      </c>
      <c r="H22" s="66">
        <f t="shared" si="9"/>
        <v>2.8158541495742244</v>
      </c>
      <c r="I22" s="66">
        <f t="shared" si="9"/>
        <v>1.6630813522506931</v>
      </c>
      <c r="J22" s="78">
        <f t="shared" si="9"/>
        <v>7.0006209695549773</v>
      </c>
      <c r="K22" s="62"/>
      <c r="M22" s="59" t="s">
        <v>60</v>
      </c>
      <c r="N22" s="65">
        <f t="shared" si="1"/>
        <v>27.351119807317609</v>
      </c>
      <c r="O22" s="83">
        <f t="shared" si="3"/>
        <v>2.7408098760226658E-2</v>
      </c>
      <c r="Q22" s="96">
        <v>2.7408098760226658E-2</v>
      </c>
      <c r="R22">
        <v>7</v>
      </c>
    </row>
    <row r="23" spans="2:18" x14ac:dyDescent="0.25">
      <c r="B23" s="57"/>
      <c r="C23" s="63"/>
      <c r="D23" s="63"/>
      <c r="E23" s="63"/>
      <c r="F23" s="63"/>
      <c r="G23" s="63"/>
      <c r="H23" s="63"/>
      <c r="I23" s="63"/>
      <c r="J23" s="63"/>
      <c r="K23" s="61"/>
      <c r="M23" s="22" t="s">
        <v>10</v>
      </c>
      <c r="N23" s="67">
        <f>SUM(N15:N22)</f>
        <v>997.92109064523163</v>
      </c>
      <c r="O23" s="35">
        <f>SUM(O15:O22)</f>
        <v>0.99999999999999978</v>
      </c>
    </row>
    <row r="24" spans="2:18" x14ac:dyDescent="0.25">
      <c r="N24" s="64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12" sqref="D12"/>
    </sheetView>
  </sheetViews>
  <sheetFormatPr defaultRowHeight="15" x14ac:dyDescent="0.25"/>
  <cols>
    <col min="1" max="1" width="16.140625" customWidth="1"/>
    <col min="2" max="2" width="14.7109375" customWidth="1"/>
    <col min="3" max="3" width="19.7109375" customWidth="1"/>
    <col min="6" max="6" width="17.140625" customWidth="1"/>
    <col min="7" max="7" width="18.140625" customWidth="1"/>
    <col min="8" max="8" width="17.140625" customWidth="1"/>
    <col min="9" max="9" width="17.42578125" customWidth="1"/>
  </cols>
  <sheetData>
    <row r="1" spans="1:8" x14ac:dyDescent="0.25">
      <c r="A1" t="s">
        <v>75</v>
      </c>
      <c r="F1" t="s">
        <v>75</v>
      </c>
    </row>
    <row r="2" spans="1:8" x14ac:dyDescent="0.25">
      <c r="A2" s="14" t="s">
        <v>7</v>
      </c>
      <c r="B2" s="11" t="s">
        <v>5</v>
      </c>
      <c r="C2" s="11" t="s">
        <v>4</v>
      </c>
      <c r="D2" s="11" t="s">
        <v>6</v>
      </c>
      <c r="E2" s="12"/>
      <c r="F2" s="14" t="s">
        <v>7</v>
      </c>
      <c r="G2" s="11" t="s">
        <v>8</v>
      </c>
      <c r="H2" s="11" t="s">
        <v>9</v>
      </c>
    </row>
    <row r="3" spans="1:8" x14ac:dyDescent="0.25">
      <c r="A3" s="5" t="s">
        <v>53</v>
      </c>
      <c r="B3" s="7">
        <v>0.38886988905463038</v>
      </c>
      <c r="C3" s="10">
        <v>0.40487214469728988</v>
      </c>
      <c r="D3" s="17">
        <v>0.4048479124152779</v>
      </c>
      <c r="E3" s="13"/>
      <c r="F3" s="5" t="s">
        <v>53</v>
      </c>
      <c r="G3" s="20">
        <v>0.4048479124152779</v>
      </c>
      <c r="H3" s="98">
        <v>0.4048479124152779</v>
      </c>
    </row>
    <row r="4" spans="1:8" x14ac:dyDescent="0.25">
      <c r="A4" s="5" t="s">
        <v>54</v>
      </c>
      <c r="B4" s="7">
        <v>0.22686325288114201</v>
      </c>
      <c r="C4" s="10">
        <v>0.22328512667507286</v>
      </c>
      <c r="D4" s="17">
        <v>0.22329219644690476</v>
      </c>
      <c r="E4" s="13"/>
      <c r="F4" s="5" t="s">
        <v>54</v>
      </c>
      <c r="G4" s="20">
        <v>0.22329219644690476</v>
      </c>
      <c r="H4" s="98">
        <v>0.22329219644690476</v>
      </c>
    </row>
    <row r="5" spans="1:8" x14ac:dyDescent="0.25">
      <c r="A5" s="5" t="s">
        <v>55</v>
      </c>
      <c r="B5" s="7">
        <v>2.360598263288723E-2</v>
      </c>
      <c r="C5" s="10">
        <v>2.4919260722921242E-2</v>
      </c>
      <c r="D5" s="17">
        <v>2.4916008825262372E-2</v>
      </c>
      <c r="E5" s="13"/>
      <c r="F5" s="5" t="s">
        <v>55</v>
      </c>
      <c r="G5" s="20">
        <v>2.4916008825262372E-2</v>
      </c>
      <c r="H5" s="98">
        <v>2.4916008825262372E-2</v>
      </c>
    </row>
    <row r="6" spans="1:8" x14ac:dyDescent="0.25">
      <c r="A6" s="5" t="s">
        <v>56</v>
      </c>
      <c r="B6" s="7">
        <v>6.3645715307828199E-2</v>
      </c>
      <c r="C6" s="10">
        <v>5.9375112376606053E-2</v>
      </c>
      <c r="D6" s="17">
        <v>5.9381672437766493E-2</v>
      </c>
      <c r="E6" s="13"/>
      <c r="F6" s="5" t="s">
        <v>56</v>
      </c>
      <c r="G6" s="20">
        <v>5.9381672437766493E-2</v>
      </c>
      <c r="H6" s="98">
        <v>5.9381672437766493E-2</v>
      </c>
    </row>
    <row r="7" spans="1:8" x14ac:dyDescent="0.25">
      <c r="A7" s="5" t="s">
        <v>57</v>
      </c>
      <c r="B7" s="7">
        <v>4.121086345099878E-2</v>
      </c>
      <c r="C7" s="10">
        <v>3.9370129554710288E-2</v>
      </c>
      <c r="D7" s="17">
        <v>3.9372368421756065E-2</v>
      </c>
      <c r="E7" s="13"/>
      <c r="F7" s="5" t="s">
        <v>57</v>
      </c>
      <c r="G7" s="20">
        <v>3.9372368421756065E-2</v>
      </c>
      <c r="H7" s="98">
        <v>3.9372368421756065E-2</v>
      </c>
    </row>
    <row r="8" spans="1:8" x14ac:dyDescent="0.25">
      <c r="A8" s="5" t="s">
        <v>58</v>
      </c>
      <c r="B8" s="7">
        <v>9.1665674325236146E-2</v>
      </c>
      <c r="C8" s="10">
        <v>8.9786757196516284E-2</v>
      </c>
      <c r="D8" s="17">
        <v>8.9789578305084328E-2</v>
      </c>
      <c r="E8" s="13"/>
      <c r="F8" s="5" t="s">
        <v>58</v>
      </c>
      <c r="G8" s="20">
        <v>8.9789578305084328E-2</v>
      </c>
      <c r="H8" s="98">
        <v>8.9789578305084328E-2</v>
      </c>
    </row>
    <row r="9" spans="1:8" x14ac:dyDescent="0.25">
      <c r="A9" s="5" t="s">
        <v>59</v>
      </c>
      <c r="B9" s="7">
        <v>0.13549528642183767</v>
      </c>
      <c r="C9" s="10">
        <v>0.1309844623041608</v>
      </c>
      <c r="D9" s="17">
        <v>0.13099216438772132</v>
      </c>
      <c r="E9" s="13"/>
      <c r="F9" s="5" t="s">
        <v>59</v>
      </c>
      <c r="G9" s="20">
        <v>0.13099216438772132</v>
      </c>
      <c r="H9" s="98">
        <v>0.13099216438772132</v>
      </c>
    </row>
    <row r="10" spans="1:8" x14ac:dyDescent="0.25">
      <c r="A10" s="5" t="s">
        <v>60</v>
      </c>
      <c r="B10" s="84">
        <v>2.8643335925439606E-2</v>
      </c>
      <c r="C10" s="85">
        <v>2.7407006472722487E-2</v>
      </c>
      <c r="D10" s="86">
        <v>2.7408098760226658E-2</v>
      </c>
      <c r="E10" s="13"/>
      <c r="F10" s="5" t="s">
        <v>60</v>
      </c>
      <c r="G10" s="89">
        <v>2.7408098760226658E-2</v>
      </c>
      <c r="H10" s="98">
        <v>2.7408098760226658E-2</v>
      </c>
    </row>
    <row r="11" spans="1:8" x14ac:dyDescent="0.25">
      <c r="A11" s="57"/>
      <c r="B11" s="63"/>
      <c r="C11" s="87"/>
      <c r="D11" s="88"/>
      <c r="E11" s="13"/>
      <c r="F11" s="57"/>
      <c r="G11" s="90"/>
      <c r="H11" s="91"/>
    </row>
    <row r="12" spans="1:8" x14ac:dyDescent="0.25">
      <c r="A12" s="15" t="s">
        <v>76</v>
      </c>
      <c r="B12" s="13"/>
      <c r="C12" s="13"/>
      <c r="D12" s="13"/>
      <c r="F12" s="6"/>
    </row>
    <row r="13" spans="1:8" x14ac:dyDescent="0.25">
      <c r="A13" s="15" t="s">
        <v>74</v>
      </c>
    </row>
    <row r="14" spans="1:8" x14ac:dyDescent="0.25">
      <c r="A14" s="93" t="s">
        <v>72</v>
      </c>
      <c r="B14" s="94" t="s">
        <v>62</v>
      </c>
      <c r="C14" s="94" t="s">
        <v>73</v>
      </c>
    </row>
    <row r="15" spans="1:8" x14ac:dyDescent="0.25">
      <c r="A15" s="92" t="s">
        <v>64</v>
      </c>
      <c r="B15" s="92" t="s">
        <v>53</v>
      </c>
      <c r="C15" s="97">
        <v>0.4048479124152779</v>
      </c>
    </row>
    <row r="16" spans="1:8" x14ac:dyDescent="0.25">
      <c r="A16" s="92" t="s">
        <v>65</v>
      </c>
      <c r="B16" s="92" t="s">
        <v>54</v>
      </c>
      <c r="C16" s="97">
        <v>0.22329219644690476</v>
      </c>
    </row>
    <row r="17" spans="1:3" x14ac:dyDescent="0.25">
      <c r="A17" s="92" t="s">
        <v>66</v>
      </c>
      <c r="B17" s="92" t="s">
        <v>56</v>
      </c>
      <c r="C17" s="97">
        <v>2.4916008825262372E-2</v>
      </c>
    </row>
    <row r="18" spans="1:3" x14ac:dyDescent="0.25">
      <c r="A18" s="92" t="s">
        <v>67</v>
      </c>
      <c r="B18" s="92" t="s">
        <v>55</v>
      </c>
      <c r="C18" s="97">
        <v>5.9381672437766493E-2</v>
      </c>
    </row>
    <row r="19" spans="1:3" x14ac:dyDescent="0.25">
      <c r="A19" s="92" t="s">
        <v>68</v>
      </c>
      <c r="B19" s="92" t="s">
        <v>58</v>
      </c>
      <c r="C19" s="97">
        <v>3.9372368421756065E-2</v>
      </c>
    </row>
    <row r="20" spans="1:3" x14ac:dyDescent="0.25">
      <c r="A20" s="92" t="s">
        <v>69</v>
      </c>
      <c r="B20" s="92" t="s">
        <v>57</v>
      </c>
      <c r="C20" s="97">
        <v>8.9789578305084328E-2</v>
      </c>
    </row>
    <row r="21" spans="1:3" x14ac:dyDescent="0.25">
      <c r="A21" s="92" t="s">
        <v>70</v>
      </c>
      <c r="B21" s="92" t="s">
        <v>59</v>
      </c>
      <c r="C21" s="97">
        <v>0.13099216438772132</v>
      </c>
    </row>
    <row r="22" spans="1:3" x14ac:dyDescent="0.25">
      <c r="A22" s="92" t="s">
        <v>71</v>
      </c>
      <c r="B22" s="92" t="s">
        <v>60</v>
      </c>
      <c r="C22" s="97">
        <v>2.7408098760226658E-2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Rekap AHP</vt:lpstr>
      <vt:lpstr>Analisis AHP Pra-Iterasi</vt:lpstr>
      <vt:lpstr>Literasi Tahap 1</vt:lpstr>
      <vt:lpstr>Literasi Tahap 2</vt:lpstr>
      <vt:lpstr>Literasi Tahap 3</vt:lpstr>
      <vt:lpstr>Kesimpulan Analisis AHP</vt:lpstr>
      <vt:lpstr>A</vt:lpstr>
      <vt:lpstr>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2017-04-30T08:35:24Z</dcterms:created>
  <dcterms:modified xsi:type="dcterms:W3CDTF">2019-03-14T08:24:55Z</dcterms:modified>
</cp:coreProperties>
</file>