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5" windowWidth="20115" windowHeight="7560" activeTab="4"/>
  </bookViews>
  <sheets>
    <sheet name="Perhitungan SWOT" sheetId="1" r:id="rId1"/>
    <sheet name="Nama Responden SWOT " sheetId="3" r:id="rId2"/>
    <sheet name="ANALISIS AHP" sheetId="5" r:id="rId3"/>
    <sheet name="ANALISIS AHP PRA LITERASI" sheetId="6" r:id="rId4"/>
    <sheet name="KESIMPULAN" sheetId="7" r:id="rId5"/>
  </sheets>
  <externalReferences>
    <externalReference r:id="rId6"/>
  </externalReferences>
  <definedNames>
    <definedName name="_xlnm.Print_Area" localSheetId="0">'Perhitungan SWOT'!$AB$2:$BE$47</definedName>
  </definedNames>
  <calcPr calcId="145621"/>
</workbook>
</file>

<file path=xl/calcChain.xml><?xml version="1.0" encoding="utf-8"?>
<calcChain xmlns="http://schemas.openxmlformats.org/spreadsheetml/2006/main">
  <c r="E11" i="7" l="1"/>
  <c r="D11" i="7"/>
  <c r="C11" i="7"/>
  <c r="B11" i="7"/>
  <c r="B21" i="7" s="1"/>
  <c r="C21" i="7" s="1"/>
  <c r="D21" i="7" s="1"/>
  <c r="E10" i="7"/>
  <c r="D10" i="7"/>
  <c r="C10" i="7"/>
  <c r="B10" i="7"/>
  <c r="B20" i="7" s="1"/>
  <c r="C20" i="7" s="1"/>
  <c r="D20" i="7" s="1"/>
  <c r="E9" i="7"/>
  <c r="D9" i="7"/>
  <c r="C9" i="7"/>
  <c r="B9" i="7"/>
  <c r="B19" i="7" s="1"/>
  <c r="C19" i="7" s="1"/>
  <c r="D19" i="7" s="1"/>
  <c r="E8" i="7"/>
  <c r="D8" i="7"/>
  <c r="C8" i="7"/>
  <c r="B8" i="7"/>
  <c r="B18" i="7" s="1"/>
  <c r="C18" i="7" s="1"/>
  <c r="D18" i="7" s="1"/>
  <c r="E7" i="7"/>
  <c r="D7" i="7"/>
  <c r="C7" i="7"/>
  <c r="B7" i="7"/>
  <c r="B17" i="7" s="1"/>
  <c r="C17" i="7" s="1"/>
  <c r="D17" i="7" s="1"/>
  <c r="E6" i="7"/>
  <c r="D6" i="7"/>
  <c r="C6" i="7"/>
  <c r="B6" i="7"/>
  <c r="B16" i="7" s="1"/>
  <c r="C16" i="7" s="1"/>
  <c r="D16" i="7" s="1"/>
  <c r="E5" i="7"/>
  <c r="D5" i="7"/>
  <c r="C5" i="7"/>
  <c r="B5" i="7"/>
  <c r="B15" i="7" s="1"/>
  <c r="C15" i="7" s="1"/>
  <c r="D15" i="7" s="1"/>
  <c r="E4" i="7"/>
  <c r="D4" i="7"/>
  <c r="C4" i="7"/>
  <c r="B4" i="7"/>
  <c r="B14" i="7" s="1"/>
  <c r="C14" i="7" s="1"/>
  <c r="D14" i="7" s="1"/>
  <c r="A1" i="7"/>
  <c r="H11" i="6"/>
  <c r="G11" i="6"/>
  <c r="I9" i="6" s="1"/>
  <c r="F11" i="6"/>
  <c r="E11" i="6"/>
  <c r="D11" i="6"/>
  <c r="C11" i="6"/>
  <c r="I5" i="6" s="1"/>
  <c r="B11" i="6"/>
  <c r="G10" i="6"/>
  <c r="F10" i="6"/>
  <c r="H8" i="6" s="1"/>
  <c r="E10" i="6"/>
  <c r="D10" i="6"/>
  <c r="C10" i="6"/>
  <c r="B10" i="6"/>
  <c r="H4" i="6" s="1"/>
  <c r="F9" i="6"/>
  <c r="G8" i="6" s="1"/>
  <c r="E9" i="6"/>
  <c r="D9" i="6"/>
  <c r="C9" i="6"/>
  <c r="B9" i="6"/>
  <c r="G4" i="6" s="1"/>
  <c r="I8" i="6"/>
  <c r="E8" i="6"/>
  <c r="F7" i="6" s="1"/>
  <c r="D8" i="6"/>
  <c r="F6" i="6" s="1"/>
  <c r="C8" i="6"/>
  <c r="B8" i="6"/>
  <c r="I7" i="6"/>
  <c r="H7" i="6"/>
  <c r="D7" i="6"/>
  <c r="C7" i="6"/>
  <c r="E5" i="6" s="1"/>
  <c r="B7" i="6"/>
  <c r="H6" i="6"/>
  <c r="G6" i="6"/>
  <c r="C6" i="6"/>
  <c r="B6" i="6"/>
  <c r="D4" i="6" s="1"/>
  <c r="G5" i="6"/>
  <c r="F5" i="6"/>
  <c r="B5" i="6"/>
  <c r="B12" i="6" s="1"/>
  <c r="I4" i="6"/>
  <c r="F4" i="6"/>
  <c r="E4" i="6"/>
  <c r="A1" i="6"/>
  <c r="AE21" i="5"/>
  <c r="AE22" i="5" s="1"/>
  <c r="AD21" i="5"/>
  <c r="AD22" i="5" s="1"/>
  <c r="AC21" i="5"/>
  <c r="AC22" i="5" s="1"/>
  <c r="AB21" i="5"/>
  <c r="AB22" i="5" s="1"/>
  <c r="AA21" i="5"/>
  <c r="AA22" i="5" s="1"/>
  <c r="Z21" i="5"/>
  <c r="Z22" i="5" s="1"/>
  <c r="Y21" i="5"/>
  <c r="Y22" i="5" s="1"/>
  <c r="X21" i="5"/>
  <c r="X22" i="5" s="1"/>
  <c r="W21" i="5"/>
  <c r="W22" i="5" s="1"/>
  <c r="V21" i="5"/>
  <c r="V22" i="5" s="1"/>
  <c r="U21" i="5"/>
  <c r="U22" i="5" s="1"/>
  <c r="T21" i="5"/>
  <c r="T22" i="5" s="1"/>
  <c r="S21" i="5"/>
  <c r="S22" i="5" s="1"/>
  <c r="R21" i="5"/>
  <c r="R22" i="5" s="1"/>
  <c r="Q21" i="5"/>
  <c r="Q22" i="5" s="1"/>
  <c r="P21" i="5"/>
  <c r="P22" i="5" s="1"/>
  <c r="O21" i="5"/>
  <c r="O22" i="5" s="1"/>
  <c r="N21" i="5"/>
  <c r="N22" i="5" s="1"/>
  <c r="M21" i="5"/>
  <c r="M22" i="5" s="1"/>
  <c r="L21" i="5"/>
  <c r="L22" i="5" s="1"/>
  <c r="K21" i="5"/>
  <c r="K22" i="5" s="1"/>
  <c r="J21" i="5"/>
  <c r="J22" i="5" s="1"/>
  <c r="I21" i="5"/>
  <c r="I22" i="5" s="1"/>
  <c r="H21" i="5"/>
  <c r="H22" i="5" s="1"/>
  <c r="G21" i="5"/>
  <c r="G22" i="5" s="1"/>
  <c r="F21" i="5"/>
  <c r="F22" i="5" s="1"/>
  <c r="E21" i="5"/>
  <c r="E22" i="5" s="1"/>
  <c r="D21" i="5"/>
  <c r="D22" i="5" s="1"/>
  <c r="B18" i="6" l="1"/>
  <c r="B25" i="6"/>
  <c r="B23" i="6"/>
  <c r="B21" i="6"/>
  <c r="B19" i="6"/>
  <c r="B22" i="6"/>
  <c r="F19" i="6"/>
  <c r="F20" i="6"/>
  <c r="D12" i="6"/>
  <c r="D22" i="6" s="1"/>
  <c r="C4" i="6"/>
  <c r="D5" i="6"/>
  <c r="H5" i="6"/>
  <c r="E6" i="6"/>
  <c r="E12" i="6" s="1"/>
  <c r="I6" i="6"/>
  <c r="I12" i="6" s="1"/>
  <c r="H9" i="6"/>
  <c r="I10" i="6"/>
  <c r="F12" i="6"/>
  <c r="B20" i="6"/>
  <c r="B24" i="6"/>
  <c r="G7" i="6"/>
  <c r="I25" i="6" l="1"/>
  <c r="I23" i="6"/>
  <c r="I18" i="6"/>
  <c r="I19" i="6"/>
  <c r="I22" i="6"/>
  <c r="I21" i="6"/>
  <c r="E21" i="6"/>
  <c r="E24" i="6"/>
  <c r="E25" i="6"/>
  <c r="E22" i="6"/>
  <c r="E23" i="6"/>
  <c r="E19" i="6"/>
  <c r="E18" i="6"/>
  <c r="C12" i="6"/>
  <c r="G21" i="6"/>
  <c r="F22" i="6"/>
  <c r="F25" i="6"/>
  <c r="F23" i="6"/>
  <c r="D25" i="6"/>
  <c r="I24" i="6"/>
  <c r="D23" i="6"/>
  <c r="D18" i="6"/>
  <c r="H12" i="6"/>
  <c r="D21" i="6"/>
  <c r="D19" i="6"/>
  <c r="F21" i="6"/>
  <c r="F18" i="6"/>
  <c r="G12" i="6"/>
  <c r="I20" i="6"/>
  <c r="E20" i="6"/>
  <c r="D24" i="6"/>
  <c r="D20" i="6"/>
  <c r="F24" i="6"/>
  <c r="H24" i="6" l="1"/>
  <c r="H20" i="6"/>
  <c r="H21" i="6"/>
  <c r="H25" i="6"/>
  <c r="H18" i="6"/>
  <c r="H22" i="6"/>
  <c r="G23" i="6"/>
  <c r="G24" i="6"/>
  <c r="G20" i="6"/>
  <c r="G22" i="6"/>
  <c r="G19" i="6"/>
  <c r="G25" i="6"/>
  <c r="G18" i="6"/>
  <c r="C23" i="6"/>
  <c r="K23" i="6" s="1"/>
  <c r="H36" i="6" s="1"/>
  <c r="C19" i="6"/>
  <c r="C22" i="6"/>
  <c r="C21" i="6"/>
  <c r="K21" i="6" s="1"/>
  <c r="C25" i="6"/>
  <c r="K25" i="6" s="1"/>
  <c r="C24" i="6"/>
  <c r="K24" i="6" s="1"/>
  <c r="H37" i="6" s="1"/>
  <c r="C20" i="6"/>
  <c r="K20" i="6" s="1"/>
  <c r="C18" i="6"/>
  <c r="K18" i="6" s="1"/>
  <c r="H19" i="6"/>
  <c r="H23" i="6"/>
  <c r="H31" i="6" l="1"/>
  <c r="L18" i="6"/>
  <c r="L23" i="6"/>
  <c r="I36" i="6" s="1"/>
  <c r="H33" i="6"/>
  <c r="L20" i="6"/>
  <c r="I33" i="6" s="1"/>
  <c r="K19" i="6"/>
  <c r="H34" i="6"/>
  <c r="L21" i="6"/>
  <c r="I34" i="6" s="1"/>
  <c r="K22" i="6"/>
  <c r="H38" i="6"/>
  <c r="L25" i="6"/>
  <c r="I38" i="6" s="1"/>
  <c r="L24" i="6"/>
  <c r="I37" i="6" s="1"/>
  <c r="H32" i="6" l="1"/>
  <c r="L19" i="6"/>
  <c r="I32" i="6" s="1"/>
  <c r="I31" i="6"/>
  <c r="I39" i="6" s="1"/>
  <c r="L27" i="6"/>
  <c r="D32" i="6" s="1"/>
  <c r="D33" i="6" s="1"/>
  <c r="H35" i="6"/>
  <c r="L22" i="6"/>
  <c r="I35" i="6" s="1"/>
  <c r="AB2" i="1" l="1"/>
  <c r="AU88" i="1" l="1"/>
  <c r="BA86" i="1"/>
  <c r="AF86" i="1"/>
  <c r="R86" i="1"/>
  <c r="O87" i="1"/>
  <c r="L87" i="1"/>
  <c r="Z42" i="1" l="1"/>
  <c r="BE9" i="1" l="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3" i="1"/>
  <c r="AF45" i="1"/>
  <c r="AF67" i="1" s="1"/>
  <c r="AG45" i="1"/>
  <c r="AG67" i="1" s="1"/>
  <c r="AH45" i="1"/>
  <c r="AH67" i="1" s="1"/>
  <c r="AI45" i="1"/>
  <c r="AJ45" i="1"/>
  <c r="AJ67" i="1" s="1"/>
  <c r="AK45" i="1"/>
  <c r="AK67" i="1" s="1"/>
  <c r="AL45" i="1"/>
  <c r="AL67" i="1" s="1"/>
  <c r="AM45" i="1"/>
  <c r="AM67" i="1" s="1"/>
  <c r="AN45" i="1"/>
  <c r="AN67" i="1" s="1"/>
  <c r="AO45" i="1"/>
  <c r="AO67" i="1" s="1"/>
  <c r="AP45" i="1"/>
  <c r="AP67" i="1" s="1"/>
  <c r="AQ45" i="1"/>
  <c r="AQ67" i="1" s="1"/>
  <c r="AR45" i="1"/>
  <c r="AR67" i="1" s="1"/>
  <c r="AS45" i="1"/>
  <c r="AS67" i="1" s="1"/>
  <c r="AT45" i="1"/>
  <c r="AT67" i="1" s="1"/>
  <c r="AU45" i="1"/>
  <c r="AU67" i="1" s="1"/>
  <c r="AV45" i="1"/>
  <c r="AV67" i="1" s="1"/>
  <c r="AW45" i="1"/>
  <c r="AW67" i="1" s="1"/>
  <c r="AX45" i="1"/>
  <c r="AX67" i="1" s="1"/>
  <c r="AY45" i="1"/>
  <c r="AY67" i="1" s="1"/>
  <c r="AZ45" i="1"/>
  <c r="AZ67" i="1" s="1"/>
  <c r="BA45" i="1"/>
  <c r="BA67" i="1" s="1"/>
  <c r="BB45" i="1"/>
  <c r="BB67" i="1" s="1"/>
  <c r="BC45" i="1"/>
  <c r="BC67" i="1" s="1"/>
  <c r="BD45" i="1"/>
  <c r="BD67" i="1" s="1"/>
  <c r="AE45" i="1"/>
  <c r="AE67" i="1" s="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3" i="1"/>
  <c r="Z9" i="1"/>
  <c r="Y45" i="1"/>
  <c r="Y67" i="1" s="1"/>
  <c r="F45" i="1"/>
  <c r="F67" i="1" s="1"/>
  <c r="G45" i="1"/>
  <c r="G67" i="1" s="1"/>
  <c r="H45" i="1"/>
  <c r="H67" i="1" s="1"/>
  <c r="I45" i="1"/>
  <c r="I67" i="1" s="1"/>
  <c r="J45" i="1"/>
  <c r="J67" i="1" s="1"/>
  <c r="K45" i="1"/>
  <c r="K67" i="1" s="1"/>
  <c r="L45" i="1"/>
  <c r="L67" i="1" s="1"/>
  <c r="M45" i="1"/>
  <c r="M67" i="1" s="1"/>
  <c r="N45" i="1"/>
  <c r="N67" i="1" s="1"/>
  <c r="O45" i="1"/>
  <c r="O67" i="1" s="1"/>
  <c r="P45" i="1"/>
  <c r="P67" i="1" s="1"/>
  <c r="Q45" i="1"/>
  <c r="Q67" i="1" s="1"/>
  <c r="R45" i="1"/>
  <c r="R67" i="1" s="1"/>
  <c r="S45" i="1"/>
  <c r="S67" i="1" s="1"/>
  <c r="T45" i="1"/>
  <c r="T67" i="1" s="1"/>
  <c r="U45" i="1"/>
  <c r="U67" i="1" s="1"/>
  <c r="V45" i="1"/>
  <c r="V67" i="1" s="1"/>
  <c r="W45" i="1"/>
  <c r="W67" i="1" s="1"/>
  <c r="X45" i="1"/>
  <c r="X67" i="1" s="1"/>
  <c r="E45" i="1"/>
  <c r="E67" i="1" s="1"/>
  <c r="D45" i="1"/>
  <c r="AI67" i="1" l="1"/>
  <c r="D67" i="1"/>
  <c r="D51" i="1"/>
  <c r="AE51" i="1"/>
  <c r="AI58" i="1" s="1"/>
  <c r="D58" i="1" l="1"/>
  <c r="O58" i="1"/>
  <c r="BD58" i="1"/>
  <c r="BD74" i="1" s="1"/>
  <c r="AZ58" i="1"/>
  <c r="AZ74" i="1" s="1"/>
  <c r="AV58" i="1"/>
  <c r="AV74" i="1" s="1"/>
  <c r="AR58" i="1"/>
  <c r="AR74" i="1" s="1"/>
  <c r="AN58" i="1"/>
  <c r="AN74" i="1" s="1"/>
  <c r="AJ58" i="1"/>
  <c r="AJ74" i="1" s="1"/>
  <c r="AF58" i="1"/>
  <c r="AF74" i="1" s="1"/>
  <c r="BC58" i="1"/>
  <c r="BC74" i="1" s="1"/>
  <c r="AY58" i="1"/>
  <c r="AY74" i="1" s="1"/>
  <c r="AQ58" i="1"/>
  <c r="AQ74" i="1" s="1"/>
  <c r="AI74" i="1"/>
  <c r="AE58" i="1"/>
  <c r="AL58" i="1"/>
  <c r="AL74" i="1" s="1"/>
  <c r="BA58" i="1"/>
  <c r="BA74" i="1" s="1"/>
  <c r="AW58" i="1"/>
  <c r="AW74" i="1" s="1"/>
  <c r="AS58" i="1"/>
  <c r="AS74" i="1" s="1"/>
  <c r="AO58" i="1"/>
  <c r="AO74" i="1" s="1"/>
  <c r="AK58" i="1"/>
  <c r="AK74" i="1" s="1"/>
  <c r="AG58" i="1"/>
  <c r="AG74" i="1" s="1"/>
  <c r="AU58" i="1"/>
  <c r="AU74" i="1" s="1"/>
  <c r="AM58" i="1"/>
  <c r="AM74" i="1" s="1"/>
  <c r="BB58" i="1"/>
  <c r="BB74" i="1" s="1"/>
  <c r="AX58" i="1"/>
  <c r="AX74" i="1" s="1"/>
  <c r="AT58" i="1"/>
  <c r="AT74" i="1" s="1"/>
  <c r="AP58" i="1"/>
  <c r="AP74" i="1" s="1"/>
  <c r="AH58" i="1"/>
  <c r="AH74" i="1" s="1"/>
  <c r="V58" i="1"/>
  <c r="V74" i="1" s="1"/>
  <c r="R58" i="1"/>
  <c r="R74" i="1" s="1"/>
  <c r="N58" i="1"/>
  <c r="N74" i="1" s="1"/>
  <c r="J58" i="1"/>
  <c r="J74" i="1" s="1"/>
  <c r="F58" i="1"/>
  <c r="F74" i="1" s="1"/>
  <c r="X58" i="1"/>
  <c r="X74" i="1" s="1"/>
  <c r="T58" i="1"/>
  <c r="T74" i="1" s="1"/>
  <c r="L58" i="1"/>
  <c r="L74" i="1" s="1"/>
  <c r="D74" i="1"/>
  <c r="W58" i="1"/>
  <c r="W74" i="1" s="1"/>
  <c r="O74" i="1"/>
  <c r="G58" i="1"/>
  <c r="G74" i="1" s="1"/>
  <c r="Y58" i="1"/>
  <c r="Y74" i="1" s="1"/>
  <c r="U58" i="1"/>
  <c r="U74" i="1" s="1"/>
  <c r="Q58" i="1"/>
  <c r="Q74" i="1" s="1"/>
  <c r="M58" i="1"/>
  <c r="M74" i="1" s="1"/>
  <c r="I58" i="1"/>
  <c r="I74" i="1" s="1"/>
  <c r="E58" i="1"/>
  <c r="E74" i="1" s="1"/>
  <c r="P58" i="1"/>
  <c r="P74" i="1" s="1"/>
  <c r="H58" i="1"/>
  <c r="H74" i="1" s="1"/>
  <c r="S58" i="1"/>
  <c r="S74" i="1" s="1"/>
  <c r="K58" i="1"/>
  <c r="K74" i="1" s="1"/>
  <c r="D79" i="1" l="1"/>
  <c r="AR79" i="1"/>
  <c r="D76" i="1"/>
  <c r="O79" i="1"/>
  <c r="AE74" i="1"/>
  <c r="AE60" i="1"/>
  <c r="D60" i="1"/>
  <c r="D83" i="1" l="1"/>
  <c r="AE79" i="1"/>
  <c r="D84" i="1" s="1"/>
  <c r="AE76" i="1"/>
</calcChain>
</file>

<file path=xl/sharedStrings.xml><?xml version="1.0" encoding="utf-8"?>
<sst xmlns="http://schemas.openxmlformats.org/spreadsheetml/2006/main" count="649" uniqueCount="154">
  <si>
    <t>No</t>
  </si>
  <si>
    <t>P1</t>
  </si>
  <si>
    <t>P2</t>
  </si>
  <si>
    <t>P3</t>
  </si>
  <si>
    <t>P4</t>
  </si>
  <si>
    <t>P5</t>
  </si>
  <si>
    <t>P6</t>
  </si>
  <si>
    <t>P7</t>
  </si>
  <si>
    <t>P8</t>
  </si>
  <si>
    <t>P9</t>
  </si>
  <si>
    <t>P10</t>
  </si>
  <si>
    <t>P11</t>
  </si>
  <si>
    <t>KEKUATAN</t>
  </si>
  <si>
    <t>KELEMAHAN</t>
  </si>
  <si>
    <t>P12</t>
  </si>
  <si>
    <t>P13</t>
  </si>
  <si>
    <t>PELUANG</t>
  </si>
  <si>
    <t>ANCAMAN</t>
  </si>
  <si>
    <t>NILAI</t>
  </si>
  <si>
    <t>REKAPAN HASIL KUISIONER</t>
  </si>
  <si>
    <t>JUMLAH TOTAL</t>
  </si>
  <si>
    <t>PERHITUNGAN BOBOT</t>
  </si>
  <si>
    <r>
      <t xml:space="preserve">PERHITUNGAN </t>
    </r>
    <r>
      <rPr>
        <b/>
        <i/>
        <sz val="16"/>
        <color theme="1"/>
        <rFont val="Calibri"/>
        <family val="2"/>
        <scheme val="minor"/>
      </rPr>
      <t>RATTING</t>
    </r>
  </si>
  <si>
    <t>JUMLAH RESPONDEN</t>
  </si>
  <si>
    <t>PERHITUNGAN SKOR</t>
  </si>
  <si>
    <t>Nama Responden</t>
  </si>
  <si>
    <t>JUMLAH = 1</t>
  </si>
  <si>
    <t>jumlah skor kekuatan</t>
  </si>
  <si>
    <t>JUMLAH SKOR TOTAL</t>
  </si>
  <si>
    <t>jumlah skor kelemahan</t>
  </si>
  <si>
    <t>Jumlah skor peluang</t>
  </si>
  <si>
    <t>Jumlah skor ancaman</t>
  </si>
  <si>
    <t xml:space="preserve">strategi dominan untuk analisis AHP </t>
  </si>
  <si>
    <t>cenderung ke peluang</t>
  </si>
  <si>
    <t>STRATEGI YANG DIGUNAKAN ADALAH MEMANFAATKAN KEKUATAN UNTUK MENDAPATKAN PELUANG (S-O)</t>
  </si>
  <si>
    <t xml:space="preserve">Pertanyaan </t>
  </si>
  <si>
    <t>Cenderung Kekekuatan</t>
  </si>
  <si>
    <t>Instansi</t>
  </si>
  <si>
    <t>Baperlitbang</t>
  </si>
  <si>
    <t>PMDPPKB</t>
  </si>
  <si>
    <t>Dispar</t>
  </si>
  <si>
    <t>DPUPRPKP</t>
  </si>
  <si>
    <t>TA pemberdayaan Masyarakat Kab.Klungkung</t>
  </si>
  <si>
    <t>I Nengah Soma</t>
  </si>
  <si>
    <t>Pemerintah Desa gelgel</t>
  </si>
  <si>
    <t>I Ketut Muliyarna</t>
  </si>
  <si>
    <t>I Nengah Suandi</t>
  </si>
  <si>
    <t>I Nengah Mangku</t>
  </si>
  <si>
    <t>POKDARWIS</t>
  </si>
  <si>
    <t>Ni Nyoman Sumarti</t>
  </si>
  <si>
    <t>BPD</t>
  </si>
  <si>
    <t>Ketut Sutarjana</t>
  </si>
  <si>
    <t>I Made Budiarta</t>
  </si>
  <si>
    <t>Komang Sarca</t>
  </si>
  <si>
    <t>I Wayan Winaya</t>
  </si>
  <si>
    <t>LPM</t>
  </si>
  <si>
    <t>I wayan Suparta</t>
  </si>
  <si>
    <t>Ni Putu Citra Laksmi Dewi</t>
  </si>
  <si>
    <t>Ni Luh Eka Agustini</t>
  </si>
  <si>
    <t>I Wayan Mustika</t>
  </si>
  <si>
    <t>Kelian Banjar Dinas</t>
  </si>
  <si>
    <t>I wayan Sugiantara</t>
  </si>
  <si>
    <t>Ni Ketut Setiari</t>
  </si>
  <si>
    <t>I Nengah Suwija</t>
  </si>
  <si>
    <t>I Wayan Widana</t>
  </si>
  <si>
    <t>Komang Ardika</t>
  </si>
  <si>
    <t>Desa Adat</t>
  </si>
  <si>
    <t>I Kadek Puspa Sugiharta,ST.MT</t>
  </si>
  <si>
    <t>I Komang Ari Susanta,ST</t>
  </si>
  <si>
    <t>Komang Ardika,S.SP.,M.Agb</t>
  </si>
  <si>
    <t>Ida Bagus Gede Mahesnawa,ST</t>
  </si>
  <si>
    <t>I Putu Gede yudiantara, ST</t>
  </si>
  <si>
    <t>I Made Dwi Adnyana Putra, SE</t>
  </si>
  <si>
    <t>I Putu Arimbawa,ST</t>
  </si>
  <si>
    <t>I Gd Eka Semaya Putra,S.Pd.,M.Pd</t>
  </si>
  <si>
    <t>Ir.I Made Surga</t>
  </si>
  <si>
    <t>Made Catur Adnyana</t>
  </si>
  <si>
    <t>Drs.I Wayan Sujana</t>
  </si>
  <si>
    <t>I Wayan Suteja, AP.,M.Si</t>
  </si>
  <si>
    <t>I Nengah Murtika, SH</t>
  </si>
  <si>
    <t>I Putu Joni, ST</t>
  </si>
  <si>
    <t>I Ketut Wirya Santosa, ST.,M.Si</t>
  </si>
  <si>
    <t>I Made Yudiartana, SH</t>
  </si>
  <si>
    <t>I Ketut Darmawan, S.Pt</t>
  </si>
  <si>
    <t>Daftar Nama Responden Kuisioner SWOT</t>
  </si>
  <si>
    <t>Lampiran 5. Rekapan perhitungan SWOT</t>
  </si>
  <si>
    <t>Lampiran 9. Hasil perhitungan AHP</t>
  </si>
  <si>
    <t xml:space="preserve">Hasil Rekapan Kuisioner </t>
  </si>
  <si>
    <t>Responden</t>
  </si>
  <si>
    <t>Strategi 1</t>
  </si>
  <si>
    <t>Strategi 2</t>
  </si>
  <si>
    <t>Strategi 3</t>
  </si>
  <si>
    <t>Strategi 4</t>
  </si>
  <si>
    <t>Strategi 5</t>
  </si>
  <si>
    <t>Strategi 6</t>
  </si>
  <si>
    <t>Strategi 7</t>
  </si>
  <si>
    <t>Strategi 8</t>
  </si>
  <si>
    <t>Dinas PMDPPKB</t>
  </si>
  <si>
    <t>Dinas Pariwisata</t>
  </si>
  <si>
    <t>TA Pemberdayaan Masyarakat</t>
  </si>
  <si>
    <t>Pemerintah Desa Gelgel</t>
  </si>
  <si>
    <t>I Ketut Muliarna</t>
  </si>
  <si>
    <t>Desa Adat pakraman gelgel</t>
  </si>
  <si>
    <t xml:space="preserve">Geometri Mean (Rata-rata Geometri) </t>
  </si>
  <si>
    <t>Invers dari Geometri Mean (GM)^(-1)</t>
  </si>
  <si>
    <t>Hasil dari penyederhanaan kuisioner</t>
  </si>
  <si>
    <t>Varibael</t>
  </si>
  <si>
    <t>Total</t>
  </si>
  <si>
    <t>Hasil Normalisasi Kuisioner</t>
  </si>
  <si>
    <t>Hasil nilai rata-rata eginvector dan nilai lamba maksimum</t>
  </si>
  <si>
    <t>Variabel</t>
  </si>
  <si>
    <t>Egienvector</t>
  </si>
  <si>
    <t>Egienvector  x jumlah kolom</t>
  </si>
  <si>
    <t>Nilai Lamda Maksimum</t>
  </si>
  <si>
    <t>Hasil kosistensi kuisioner</t>
  </si>
  <si>
    <t>Variabel Penelitian</t>
  </si>
  <si>
    <t>CI = (λmax – n) /n-1</t>
  </si>
  <si>
    <t>CI</t>
  </si>
  <si>
    <t>CR= CI/IR</t>
  </si>
  <si>
    <t>CR</t>
  </si>
  <si>
    <t>RI</t>
  </si>
  <si>
    <t>CR &lt; 0.100</t>
  </si>
  <si>
    <t>data dikatakan konsisten</t>
  </si>
  <si>
    <t>Lamda Maksimum</t>
  </si>
  <si>
    <t>Nilai RI</t>
  </si>
  <si>
    <t>N</t>
  </si>
  <si>
    <t>Sumber : (Purnomo, 2013)</t>
  </si>
  <si>
    <t>EF 1</t>
  </si>
  <si>
    <t>Ringkasan</t>
  </si>
  <si>
    <t>Varibel</t>
  </si>
  <si>
    <t>EF 2</t>
  </si>
  <si>
    <t>EF 3</t>
  </si>
  <si>
    <t>EF 4</t>
  </si>
  <si>
    <t>Bobot Variabel</t>
  </si>
  <si>
    <t>Rata-Rata</t>
  </si>
  <si>
    <t>Persentase Bobot</t>
  </si>
  <si>
    <t>Urutan Prioritas Strategi</t>
  </si>
  <si>
    <t>Prioritas 2</t>
  </si>
  <si>
    <t>Prioritas 1</t>
  </si>
  <si>
    <t>Prioritas 4</t>
  </si>
  <si>
    <t>Prioritas 3</t>
  </si>
  <si>
    <t>Prioritas 5</t>
  </si>
  <si>
    <t>Prioritas 6</t>
  </si>
  <si>
    <t>Prioritas 7</t>
  </si>
  <si>
    <t>Prioritas 8</t>
  </si>
  <si>
    <t>Keterangan</t>
  </si>
  <si>
    <t>Konservasi dan preservasi bangunan cagar budaya sebagai aset dan peninggalan sejarah pada zaman Kerajaan Gelgel.</t>
  </si>
  <si>
    <t>Penataan lingkungan dan sarana prasarana di kawasan wisata Desa Gelgel dengan meningkatkan sarana dan perasarana lingkungan.</t>
  </si>
  <si>
    <t>Melakukan kerja sama dengan Biro Perjalanan Wisata (BPW) dan Asosiasi Biro Perjalanan (ASITA).</t>
  </si>
  <si>
    <t>Mengintensifkan promosi melalui media sosial, media cetak, web Kabupaten Klungkung dan lainnya.</t>
  </si>
  <si>
    <t>Membuat paket tour wisata dengan kawasan wisata terdekat dengan program city tour Pemerintah Kabupaten Klungkung.</t>
  </si>
  <si>
    <t>Mengoptimalkan peran POKDARWIS dalam pengelolaan Desa Wisata melalui pelatihan kepada anggota POKDARWIS.</t>
  </si>
  <si>
    <t>Meningkatkan SDM (Sumber Daya Manusia) masyarakat Desa dengan memberikan pelatihan, menambah wawasan tentang pariwisata, cara memperlakukan wisatawan dan berbahasa inggris agar masyarakat dapat merasakan secara langsung dampak dari pengembangan kawasan desa wisata</t>
  </si>
  <si>
    <t>Mengembangkan dan meningkatkan produksi kerajinan tangan (Kain Endek dan Songket) dengan berbagai hal produk kerajinan lainnya.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</si>
</sst>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0"/>
    <numFmt numFmtId="168" formatCode="0.0%"/>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i/>
      <sz val="16"/>
      <color theme="1"/>
      <name val="Calibri"/>
      <family val="2"/>
      <scheme val="minor"/>
    </font>
    <font>
      <sz val="10"/>
      <color theme="1"/>
      <name val="Times New Roman"/>
      <family val="1"/>
    </font>
    <font>
      <sz val="12"/>
      <color theme="1"/>
      <name val="Times New Roman"/>
      <family val="1"/>
    </font>
    <font>
      <b/>
      <sz val="12"/>
      <color theme="1"/>
      <name val="Times New Roman"/>
      <family val="1"/>
    </font>
    <font>
      <sz val="11"/>
      <color theme="1"/>
      <name val="Calibri"/>
      <family val="2"/>
      <scheme val="minor"/>
    </font>
    <font>
      <b/>
      <sz val="14"/>
      <color theme="1"/>
      <name val="Times New Roman"/>
      <family val="1"/>
    </font>
    <font>
      <b/>
      <sz val="11"/>
      <color theme="1"/>
      <name val="Times New Roman"/>
      <family val="1"/>
    </font>
    <font>
      <sz val="12"/>
      <color theme="1"/>
      <name val="Calibri"/>
      <family val="2"/>
      <scheme val="minor"/>
    </font>
    <font>
      <sz val="11"/>
      <color theme="1"/>
      <name val="Times New Roman"/>
      <family val="1"/>
    </font>
    <font>
      <sz val="12"/>
      <color rgb="FF000000"/>
      <name val="Times New Roman"/>
      <family val="1"/>
    </font>
  </fonts>
  <fills count="10">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rgb="FF0070C0"/>
        <bgColor indexed="64"/>
      </patternFill>
    </fill>
    <fill>
      <patternFill patternType="solid">
        <fgColor rgb="FF00B0F0"/>
        <bgColor indexed="64"/>
      </patternFill>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8" fillId="0" borderId="0" applyFont="0" applyFill="0" applyBorder="0" applyAlignment="0" applyProtection="0"/>
  </cellStyleXfs>
  <cellXfs count="255">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2" borderId="2" xfId="0" applyFill="1" applyBorder="1" applyAlignment="1">
      <alignment horizontal="center"/>
    </xf>
    <xf numFmtId="0" fontId="0" fillId="4" borderId="3" xfId="0" applyFill="1" applyBorder="1" applyAlignment="1">
      <alignment horizontal="center"/>
    </xf>
    <xf numFmtId="0" fontId="0" fillId="4" borderId="2" xfId="0" applyFill="1" applyBorder="1" applyAlignment="1">
      <alignment horizontal="center"/>
    </xf>
    <xf numFmtId="0" fontId="0" fillId="5" borderId="3" xfId="0" applyFill="1" applyBorder="1" applyAlignment="1">
      <alignment horizontal="center"/>
    </xf>
    <xf numFmtId="0" fontId="0" fillId="5" borderId="2" xfId="0" applyFill="1" applyBorder="1" applyAlignment="1">
      <alignment horizontal="center"/>
    </xf>
    <xf numFmtId="0" fontId="0" fillId="5" borderId="0" xfId="0" applyFill="1"/>
    <xf numFmtId="0" fontId="0" fillId="0" borderId="0" xfId="0" applyBorder="1"/>
    <xf numFmtId="0" fontId="0" fillId="0" borderId="12" xfId="0" applyBorder="1"/>
    <xf numFmtId="0" fontId="0" fillId="0" borderId="0" xfId="0" applyFill="1" applyBorder="1"/>
    <xf numFmtId="0" fontId="0" fillId="0" borderId="14" xfId="0" applyBorder="1"/>
    <xf numFmtId="0" fontId="0" fillId="0" borderId="15" xfId="0" applyBorder="1"/>
    <xf numFmtId="2" fontId="0" fillId="0" borderId="0" xfId="0" applyNumberFormat="1" applyBorder="1"/>
    <xf numFmtId="0" fontId="2" fillId="0" borderId="0" xfId="0" applyFont="1"/>
    <xf numFmtId="2" fontId="0" fillId="0" borderId="0" xfId="0" applyNumberFormat="1" applyBorder="1" applyAlignment="1">
      <alignment horizontal="center"/>
    </xf>
    <xf numFmtId="2" fontId="0" fillId="0" borderId="0" xfId="0" applyNumberFormat="1" applyAlignment="1">
      <alignment horizontal="center" vertical="center"/>
    </xf>
    <xf numFmtId="2" fontId="0" fillId="3" borderId="19" xfId="0" applyNumberFormat="1" applyFill="1" applyBorder="1"/>
    <xf numFmtId="2" fontId="0" fillId="3" borderId="11" xfId="0" applyNumberFormat="1" applyFill="1" applyBorder="1"/>
    <xf numFmtId="0" fontId="1" fillId="0" borderId="5" xfId="0" applyFont="1" applyBorder="1" applyAlignment="1">
      <alignment wrapText="1"/>
    </xf>
    <xf numFmtId="0" fontId="2" fillId="0" borderId="5" xfId="0" applyFont="1" applyBorder="1"/>
    <xf numFmtId="0" fontId="3" fillId="0" borderId="14" xfId="0" applyFont="1" applyBorder="1"/>
    <xf numFmtId="0" fontId="3" fillId="0" borderId="14" xfId="0" applyFont="1" applyBorder="1" applyAlignment="1">
      <alignment wrapText="1"/>
    </xf>
    <xf numFmtId="0" fontId="0" fillId="9" borderId="0" xfId="0" applyFill="1"/>
    <xf numFmtId="165" fontId="0" fillId="0" borderId="0" xfId="0" applyNumberFormat="1" applyFill="1" applyBorder="1"/>
    <xf numFmtId="165" fontId="0" fillId="0" borderId="0" xfId="0" applyNumberFormat="1" applyBorder="1"/>
    <xf numFmtId="164" fontId="0" fillId="0" borderId="0" xfId="0" applyNumberFormat="1" applyBorder="1"/>
    <xf numFmtId="164" fontId="0" fillId="0" borderId="0" xfId="0" applyNumberFormat="1"/>
    <xf numFmtId="165" fontId="0" fillId="0" borderId="0" xfId="0" applyNumberFormat="1"/>
    <xf numFmtId="0" fontId="6" fillId="0" borderId="23" xfId="0" applyFont="1" applyFill="1" applyBorder="1"/>
    <xf numFmtId="0" fontId="6" fillId="0" borderId="23" xfId="0" applyFont="1" applyFill="1" applyBorder="1" applyAlignment="1">
      <alignment horizontal="justify" vertical="center" wrapText="1"/>
    </xf>
    <xf numFmtId="12" fontId="6" fillId="0" borderId="23" xfId="0" applyNumberFormat="1" applyFont="1" applyFill="1" applyBorder="1"/>
    <xf numFmtId="0" fontId="6" fillId="0" borderId="28" xfId="0" applyFont="1" applyFill="1" applyBorder="1" applyAlignment="1">
      <alignment horizontal="center"/>
    </xf>
    <xf numFmtId="0" fontId="6" fillId="0" borderId="10" xfId="0" applyFont="1" applyFill="1" applyBorder="1" applyAlignment="1">
      <alignment horizontal="left"/>
    </xf>
    <xf numFmtId="0" fontId="6" fillId="0" borderId="10" xfId="0" applyFont="1" applyFill="1" applyBorder="1" applyAlignment="1">
      <alignment horizontal="left" wrapText="1"/>
    </xf>
    <xf numFmtId="0" fontId="6" fillId="0" borderId="29" xfId="0" applyFont="1" applyFill="1" applyBorder="1" applyAlignment="1">
      <alignment horizontal="center"/>
    </xf>
    <xf numFmtId="0" fontId="6" fillId="0" borderId="30" xfId="0" applyFont="1" applyFill="1" applyBorder="1"/>
    <xf numFmtId="0" fontId="6" fillId="0" borderId="13" xfId="0" applyFont="1" applyFill="1" applyBorder="1" applyAlignment="1">
      <alignment horizontal="left"/>
    </xf>
    <xf numFmtId="0" fontId="0" fillId="0" borderId="9" xfId="0" applyFill="1" applyBorder="1"/>
    <xf numFmtId="0" fontId="0" fillId="0" borderId="10" xfId="0" applyFill="1" applyBorder="1"/>
    <xf numFmtId="0" fontId="0" fillId="0" borderId="0" xfId="0" applyFill="1"/>
    <xf numFmtId="0" fontId="1" fillId="0" borderId="0" xfId="0" applyFont="1" applyFill="1" applyBorder="1" applyAlignment="1">
      <alignment horizontal="center"/>
    </xf>
    <xf numFmtId="0" fontId="0" fillId="0" borderId="20" xfId="0" applyFill="1" applyBorder="1"/>
    <xf numFmtId="0" fontId="0" fillId="0" borderId="12" xfId="0" applyFill="1" applyBorder="1" applyAlignment="1">
      <alignment horizontal="center"/>
    </xf>
    <xf numFmtId="0" fontId="0" fillId="0" borderId="1" xfId="0" applyFill="1" applyBorder="1"/>
    <xf numFmtId="0" fontId="0" fillId="0" borderId="1" xfId="0" applyFill="1" applyBorder="1" applyAlignment="1">
      <alignment horizontal="left"/>
    </xf>
    <xf numFmtId="0" fontId="5" fillId="0" borderId="1" xfId="0" applyFont="1" applyFill="1" applyBorder="1" applyAlignment="1">
      <alignment horizontal="justify" vertical="center" wrapText="1"/>
    </xf>
    <xf numFmtId="12" fontId="0" fillId="0" borderId="1" xfId="0" applyNumberFormat="1" applyFill="1" applyBorder="1"/>
    <xf numFmtId="0" fontId="0" fillId="0" borderId="1" xfId="0" applyFill="1" applyBorder="1" applyAlignment="1">
      <alignment horizontal="left" wrapText="1"/>
    </xf>
    <xf numFmtId="0" fontId="0" fillId="0" borderId="0" xfId="0" applyFill="1" applyAlignment="1">
      <alignment horizontal="center"/>
    </xf>
    <xf numFmtId="0" fontId="0" fillId="0" borderId="21" xfId="0" applyBorder="1"/>
    <xf numFmtId="0" fontId="1" fillId="0" borderId="10" xfId="0" applyFont="1" applyFill="1" applyBorder="1" applyAlignment="1">
      <alignment horizontal="center"/>
    </xf>
    <xf numFmtId="0" fontId="0" fillId="0" borderId="13" xfId="0" applyFill="1" applyBorder="1" applyAlignment="1">
      <alignment horizontal="center"/>
    </xf>
    <xf numFmtId="0" fontId="0" fillId="0" borderId="31" xfId="0" applyFill="1" applyBorder="1" applyAlignment="1">
      <alignment horizontal="center"/>
    </xf>
    <xf numFmtId="0" fontId="0" fillId="0" borderId="32" xfId="0" applyFill="1" applyBorder="1" applyAlignment="1">
      <alignment horizontal="center"/>
    </xf>
    <xf numFmtId="0" fontId="0" fillId="0" borderId="31" xfId="0" applyFill="1" applyBorder="1"/>
    <xf numFmtId="0" fontId="0" fillId="0" borderId="32" xfId="0" applyFill="1" applyBorder="1"/>
    <xf numFmtId="0" fontId="0" fillId="0" borderId="33" xfId="0" applyFill="1" applyBorder="1"/>
    <xf numFmtId="0" fontId="3" fillId="0" borderId="34" xfId="0" applyFont="1" applyFill="1" applyBorder="1"/>
    <xf numFmtId="0" fontId="0" fillId="0" borderId="34" xfId="0" applyFill="1" applyBorder="1"/>
    <xf numFmtId="0" fontId="0" fillId="0" borderId="35" xfId="0" applyFill="1" applyBorder="1"/>
    <xf numFmtId="0" fontId="0" fillId="0" borderId="4" xfId="0" applyFill="1" applyBorder="1"/>
    <xf numFmtId="0" fontId="3" fillId="0" borderId="0" xfId="0" applyFont="1" applyFill="1" applyBorder="1"/>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2" fontId="0" fillId="7" borderId="0" xfId="0" applyNumberFormat="1" applyFill="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2" fontId="0" fillId="4" borderId="0" xfId="0" applyNumberFormat="1" applyFill="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2" fontId="0" fillId="2" borderId="0" xfId="0" applyNumberFormat="1" applyFill="1" applyBorder="1" applyAlignment="1">
      <alignment horizontal="center"/>
    </xf>
    <xf numFmtId="0" fontId="0" fillId="0" borderId="0" xfId="0" applyBorder="1" applyAlignment="1">
      <alignment horizontal="center"/>
    </xf>
    <xf numFmtId="2" fontId="0" fillId="3" borderId="0" xfId="0" applyNumberFormat="1" applyFill="1" applyBorder="1" applyAlignment="1">
      <alignment horizontal="center"/>
    </xf>
    <xf numFmtId="2" fontId="0" fillId="0" borderId="0" xfId="0" applyNumberFormat="1" applyAlignment="1">
      <alignment horizontal="center" vertical="center"/>
    </xf>
    <xf numFmtId="2" fontId="0" fillId="8" borderId="0" xfId="0" applyNumberFormat="1" applyFill="1" applyAlignment="1">
      <alignment horizontal="center" vertical="center"/>
    </xf>
    <xf numFmtId="0" fontId="3" fillId="0" borderId="12" xfId="0" applyFont="1" applyBorder="1" applyAlignment="1">
      <alignment horizontal="center"/>
    </xf>
    <xf numFmtId="0" fontId="1" fillId="2" borderId="6" xfId="0" applyFont="1"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1" fillId="3" borderId="6" xfId="0" applyFont="1" applyFill="1" applyBorder="1" applyAlignment="1">
      <alignment horizontal="center"/>
    </xf>
    <xf numFmtId="0" fontId="1" fillId="4" borderId="8"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5" borderId="8"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2" fontId="0" fillId="0" borderId="0" xfId="0" applyNumberFormat="1" applyBorder="1" applyAlignment="1">
      <alignment horizontal="center"/>
    </xf>
    <xf numFmtId="2" fontId="0" fillId="6" borderId="0" xfId="0" applyNumberFormat="1" applyFill="1" applyBorder="1" applyAlignment="1">
      <alignment horizontal="center"/>
    </xf>
    <xf numFmtId="0" fontId="1" fillId="0" borderId="0" xfId="0" applyFont="1" applyFill="1" applyBorder="1" applyAlignment="1">
      <alignment horizontal="center"/>
    </xf>
    <xf numFmtId="0" fontId="2" fillId="0" borderId="20" xfId="0" applyFont="1" applyBorder="1" applyAlignment="1">
      <alignment horizontal="center"/>
    </xf>
    <xf numFmtId="0" fontId="1" fillId="0" borderId="20" xfId="0" applyFont="1" applyBorder="1" applyAlignment="1">
      <alignment horizontal="center"/>
    </xf>
    <xf numFmtId="0" fontId="0" fillId="0" borderId="0" xfId="0" applyAlignment="1">
      <alignment horizontal="center" vertical="center"/>
    </xf>
    <xf numFmtId="0" fontId="6" fillId="0" borderId="0" xfId="0" applyFont="1" applyAlignment="1">
      <alignment horizontal="left"/>
    </xf>
    <xf numFmtId="0" fontId="0" fillId="0" borderId="0" xfId="0" applyAlignment="1">
      <alignment horizontal="left"/>
    </xf>
    <xf numFmtId="0" fontId="0" fillId="0" borderId="0" xfId="0" applyFill="1" applyAlignment="1">
      <alignment horizontal="left"/>
    </xf>
    <xf numFmtId="0" fontId="6" fillId="0" borderId="0" xfId="0" applyFont="1" applyFill="1" applyBorder="1" applyAlignment="1">
      <alignment horizontal="center"/>
    </xf>
    <xf numFmtId="0" fontId="3" fillId="0" borderId="36" xfId="0" applyFont="1" applyFill="1" applyBorder="1"/>
    <xf numFmtId="0" fontId="3" fillId="0" borderId="37" xfId="0" applyFont="1" applyFill="1" applyBorder="1"/>
    <xf numFmtId="0" fontId="3" fillId="0" borderId="38" xfId="0" applyFont="1" applyFill="1" applyBorder="1"/>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2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0" fillId="0" borderId="0" xfId="0" applyFill="1" applyBorder="1" applyAlignment="1">
      <alignment horizontal="center"/>
    </xf>
    <xf numFmtId="0" fontId="7" fillId="0" borderId="0" xfId="0" applyFont="1" applyAlignment="1">
      <alignment horizontal="center"/>
    </xf>
    <xf numFmtId="0" fontId="7" fillId="0" borderId="2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7" xfId="0" applyFont="1" applyFill="1" applyBorder="1" applyAlignment="1">
      <alignment horizontal="center" vertical="center" wrapText="1"/>
    </xf>
    <xf numFmtId="12" fontId="0" fillId="0" borderId="0" xfId="0" applyNumberFormat="1"/>
    <xf numFmtId="12" fontId="9" fillId="0" borderId="19" xfId="0" applyNumberFormat="1" applyFont="1" applyBorder="1" applyAlignment="1">
      <alignment horizontal="center" vertical="center"/>
    </xf>
    <xf numFmtId="12" fontId="9" fillId="0" borderId="20" xfId="0" applyNumberFormat="1" applyFont="1" applyBorder="1" applyAlignment="1">
      <alignment horizontal="center" vertical="center"/>
    </xf>
    <xf numFmtId="12" fontId="9" fillId="0" borderId="21" xfId="0" applyNumberFormat="1" applyFont="1" applyBorder="1" applyAlignment="1">
      <alignment horizontal="center" vertical="center"/>
    </xf>
    <xf numFmtId="12" fontId="9" fillId="0" borderId="39" xfId="0" applyNumberFormat="1" applyFont="1" applyBorder="1" applyAlignment="1">
      <alignment horizontal="center" vertical="center"/>
    </xf>
    <xf numFmtId="12" fontId="9" fillId="0" borderId="40" xfId="0" applyNumberFormat="1" applyFont="1" applyBorder="1" applyAlignment="1">
      <alignment horizontal="center" vertical="center"/>
    </xf>
    <xf numFmtId="12" fontId="9" fillId="0" borderId="27" xfId="0" applyNumberFormat="1" applyFont="1" applyBorder="1" applyAlignment="1">
      <alignment horizontal="center" vertical="center"/>
    </xf>
    <xf numFmtId="12" fontId="7" fillId="0" borderId="31" xfId="0" applyNumberFormat="1" applyFont="1" applyFill="1" applyBorder="1" applyAlignment="1">
      <alignment horizontal="center" vertical="center"/>
    </xf>
    <xf numFmtId="12" fontId="7" fillId="0" borderId="1" xfId="0" applyNumberFormat="1" applyFont="1" applyFill="1" applyBorder="1" applyAlignment="1">
      <alignment horizontal="center" vertical="center"/>
    </xf>
    <xf numFmtId="12" fontId="7" fillId="0" borderId="1" xfId="0" applyNumberFormat="1" applyFont="1" applyFill="1" applyBorder="1" applyAlignment="1">
      <alignment horizontal="center"/>
    </xf>
    <xf numFmtId="12" fontId="7" fillId="0" borderId="32" xfId="0" applyNumberFormat="1" applyFont="1" applyFill="1" applyBorder="1" applyAlignment="1">
      <alignment horizontal="center"/>
    </xf>
    <xf numFmtId="12" fontId="6" fillId="0" borderId="1" xfId="0" applyNumberFormat="1" applyFont="1" applyFill="1" applyBorder="1" applyAlignment="1">
      <alignment horizontal="center" vertical="center"/>
    </xf>
    <xf numFmtId="12" fontId="6" fillId="0" borderId="32" xfId="0" applyNumberFormat="1" applyFont="1" applyFill="1" applyBorder="1" applyAlignment="1">
      <alignment horizontal="center" vertical="center"/>
    </xf>
    <xf numFmtId="12" fontId="6" fillId="0" borderId="31" xfId="0" applyNumberFormat="1" applyFont="1" applyFill="1" applyBorder="1"/>
    <xf numFmtId="0" fontId="6" fillId="0" borderId="1" xfId="0" applyFont="1" applyFill="1" applyBorder="1"/>
    <xf numFmtId="0" fontId="6" fillId="0" borderId="1" xfId="0" applyFont="1" applyFill="1" applyBorder="1" applyAlignment="1">
      <alignment horizontal="justify" vertical="center" wrapText="1"/>
    </xf>
    <xf numFmtId="12" fontId="6" fillId="0" borderId="1" xfId="0" applyNumberFormat="1" applyFont="1" applyFill="1" applyBorder="1"/>
    <xf numFmtId="12" fontId="6" fillId="0" borderId="1" xfId="0" applyNumberFormat="1" applyFont="1" applyFill="1" applyBorder="1" applyAlignment="1">
      <alignment horizontal="right"/>
    </xf>
    <xf numFmtId="12" fontId="6" fillId="0" borderId="32" xfId="0" applyNumberFormat="1" applyFont="1" applyFill="1" applyBorder="1"/>
    <xf numFmtId="12" fontId="6" fillId="0" borderId="41" xfId="0" applyNumberFormat="1" applyFont="1" applyFill="1" applyBorder="1" applyAlignment="1">
      <alignment horizontal="center"/>
    </xf>
    <xf numFmtId="2" fontId="7" fillId="0" borderId="1" xfId="0" applyNumberFormat="1" applyFont="1" applyFill="1" applyBorder="1"/>
    <xf numFmtId="2" fontId="7" fillId="0" borderId="32" xfId="0" applyNumberFormat="1" applyFont="1" applyFill="1" applyBorder="1"/>
    <xf numFmtId="12" fontId="6" fillId="0" borderId="29" xfId="0" applyNumberFormat="1" applyFont="1" applyFill="1" applyBorder="1" applyAlignment="1">
      <alignment horizontal="center"/>
    </xf>
    <xf numFmtId="12" fontId="7" fillId="0" borderId="34" xfId="0" applyNumberFormat="1" applyFont="1" applyFill="1" applyBorder="1" applyAlignment="1">
      <alignment horizontal="center"/>
    </xf>
    <xf numFmtId="2" fontId="7" fillId="0" borderId="34" xfId="0" applyNumberFormat="1" applyFont="1" applyFill="1" applyBorder="1"/>
    <xf numFmtId="2" fontId="7" fillId="0" borderId="35" xfId="0" applyNumberFormat="1" applyFont="1" applyFill="1" applyBorder="1"/>
    <xf numFmtId="0" fontId="6" fillId="0" borderId="0" xfId="0" applyFont="1"/>
    <xf numFmtId="0" fontId="7" fillId="0" borderId="0" xfId="0" applyFont="1" applyFill="1" applyBorder="1" applyAlignment="1">
      <alignment horizontal="center" vertical="center"/>
    </xf>
    <xf numFmtId="12" fontId="7" fillId="0" borderId="16" xfId="0" applyNumberFormat="1" applyFont="1" applyFill="1" applyBorder="1" applyAlignment="1">
      <alignment horizontal="center" vertical="center"/>
    </xf>
    <xf numFmtId="12" fontId="7" fillId="0" borderId="17" xfId="0" applyNumberFormat="1" applyFont="1" applyFill="1" applyBorder="1" applyAlignment="1">
      <alignment horizontal="center" vertical="center"/>
    </xf>
    <xf numFmtId="12" fontId="7" fillId="0" borderId="18" xfId="0" applyNumberFormat="1" applyFont="1" applyFill="1" applyBorder="1" applyAlignment="1">
      <alignment horizontal="center" vertical="center"/>
    </xf>
    <xf numFmtId="12" fontId="1" fillId="0" borderId="0" xfId="0" applyNumberFormat="1" applyFont="1" applyFill="1" applyBorder="1" applyAlignment="1">
      <alignment horizontal="center" vertical="center"/>
    </xf>
    <xf numFmtId="12" fontId="1" fillId="0" borderId="0" xfId="0" applyNumberFormat="1" applyFont="1" applyFill="1" applyBorder="1"/>
    <xf numFmtId="12" fontId="7" fillId="0" borderId="9" xfId="0" applyNumberFormat="1" applyFont="1" applyFill="1" applyBorder="1" applyAlignment="1">
      <alignment horizontal="center" vertical="center"/>
    </xf>
    <xf numFmtId="2" fontId="7" fillId="0" borderId="0" xfId="0" applyNumberFormat="1" applyFont="1" applyFill="1" applyBorder="1" applyAlignment="1">
      <alignment vertical="center"/>
    </xf>
    <xf numFmtId="2" fontId="6" fillId="0" borderId="0" xfId="0" applyNumberFormat="1" applyFont="1" applyFill="1" applyBorder="1" applyAlignment="1">
      <alignment vertical="center"/>
    </xf>
    <xf numFmtId="2" fontId="6" fillId="0" borderId="10" xfId="0" applyNumberFormat="1" applyFont="1" applyFill="1" applyBorder="1" applyAlignment="1">
      <alignment vertical="center"/>
    </xf>
    <xf numFmtId="2" fontId="0" fillId="0" borderId="0" xfId="0" applyNumberFormat="1" applyFont="1" applyFill="1" applyBorder="1" applyAlignment="1">
      <alignment horizontal="center" vertical="center"/>
    </xf>
    <xf numFmtId="2" fontId="0" fillId="0" borderId="0" xfId="0" applyNumberFormat="1" applyFill="1" applyBorder="1"/>
    <xf numFmtId="2" fontId="0" fillId="0" borderId="0" xfId="0" applyNumberFormat="1" applyFill="1" applyBorder="1" applyAlignment="1">
      <alignment horizontal="center" vertical="center"/>
    </xf>
    <xf numFmtId="2" fontId="7" fillId="0" borderId="10" xfId="0" applyNumberFormat="1" applyFont="1" applyFill="1" applyBorder="1" applyAlignment="1">
      <alignment vertical="center"/>
    </xf>
    <xf numFmtId="12" fontId="7" fillId="0" borderId="11" xfId="0" applyNumberFormat="1" applyFont="1" applyFill="1" applyBorder="1" applyAlignment="1">
      <alignment horizontal="center" vertical="center"/>
    </xf>
    <xf numFmtId="2" fontId="7" fillId="0" borderId="12" xfId="0" applyNumberFormat="1" applyFont="1" applyFill="1" applyBorder="1" applyAlignment="1">
      <alignment horizontal="center" vertical="center"/>
    </xf>
    <xf numFmtId="2" fontId="7" fillId="0" borderId="13" xfId="0"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wrapText="1"/>
    </xf>
    <xf numFmtId="2" fontId="10" fillId="0" borderId="16" xfId="0" applyNumberFormat="1" applyFont="1" applyFill="1" applyBorder="1" applyAlignment="1">
      <alignment horizontal="center" vertical="center"/>
    </xf>
    <xf numFmtId="2" fontId="10" fillId="0" borderId="17" xfId="0" applyNumberFormat="1" applyFont="1" applyFill="1" applyBorder="1" applyAlignment="1">
      <alignment horizontal="center" vertical="center"/>
    </xf>
    <xf numFmtId="2" fontId="10" fillId="0" borderId="18" xfId="0" applyNumberFormat="1" applyFont="1" applyFill="1" applyBorder="1" applyAlignment="1">
      <alignment horizontal="center" vertical="center"/>
    </xf>
    <xf numFmtId="2" fontId="1" fillId="0" borderId="0" xfId="0" applyNumberFormat="1" applyFont="1" applyFill="1" applyBorder="1" applyAlignment="1">
      <alignment vertical="center"/>
    </xf>
    <xf numFmtId="2" fontId="10" fillId="0" borderId="16" xfId="0" applyNumberFormat="1" applyFont="1" applyFill="1" applyBorder="1" applyAlignment="1">
      <alignment vertical="center"/>
    </xf>
    <xf numFmtId="2" fontId="10" fillId="0" borderId="18" xfId="0" applyNumberFormat="1" applyFont="1" applyFill="1" applyBorder="1" applyAlignment="1">
      <alignment horizontal="center" vertical="center" wrapText="1"/>
    </xf>
    <xf numFmtId="2" fontId="10" fillId="0" borderId="9" xfId="0" applyNumberFormat="1" applyFont="1" applyFill="1" applyBorder="1" applyAlignment="1">
      <alignment horizontal="center"/>
    </xf>
    <xf numFmtId="2" fontId="6" fillId="0" borderId="0" xfId="0" applyNumberFormat="1" applyFont="1" applyFill="1" applyBorder="1" applyAlignment="1">
      <alignment horizontal="center"/>
    </xf>
    <xf numFmtId="2" fontId="6" fillId="0" borderId="10" xfId="0" applyNumberFormat="1" applyFont="1" applyFill="1" applyBorder="1" applyAlignment="1">
      <alignment horizontal="center"/>
    </xf>
    <xf numFmtId="2" fontId="11" fillId="0" borderId="0" xfId="0" applyNumberFormat="1" applyFont="1" applyFill="1" applyBorder="1" applyAlignment="1">
      <alignment horizontal="center"/>
    </xf>
    <xf numFmtId="165" fontId="12" fillId="0" borderId="9" xfId="0" applyNumberFormat="1" applyFont="1" applyFill="1" applyBorder="1" applyAlignment="1">
      <alignment horizontal="center"/>
    </xf>
    <xf numFmtId="164" fontId="10" fillId="0" borderId="10" xfId="0" applyNumberFormat="1" applyFont="1" applyFill="1" applyBorder="1" applyAlignment="1">
      <alignment horizontal="center"/>
    </xf>
    <xf numFmtId="2" fontId="10" fillId="0" borderId="11" xfId="0" applyNumberFormat="1" applyFont="1" applyFill="1" applyBorder="1" applyAlignment="1">
      <alignment horizontal="center"/>
    </xf>
    <xf numFmtId="2" fontId="6" fillId="0" borderId="12" xfId="0" applyNumberFormat="1" applyFont="1" applyFill="1" applyBorder="1" applyAlignment="1">
      <alignment horizontal="center"/>
    </xf>
    <xf numFmtId="2" fontId="6" fillId="0" borderId="13" xfId="0" applyNumberFormat="1" applyFont="1" applyFill="1" applyBorder="1" applyAlignment="1">
      <alignment horizontal="center"/>
    </xf>
    <xf numFmtId="2" fontId="1" fillId="0" borderId="0" xfId="0" applyNumberFormat="1" applyFont="1" applyFill="1" applyBorder="1"/>
    <xf numFmtId="2" fontId="12" fillId="0" borderId="9" xfId="0" applyNumberFormat="1" applyFont="1" applyFill="1" applyBorder="1" applyAlignment="1">
      <alignment horizontal="center"/>
    </xf>
    <xf numFmtId="0" fontId="10" fillId="0" borderId="11" xfId="0" applyFont="1" applyFill="1" applyBorder="1" applyAlignment="1">
      <alignment horizontal="center" wrapText="1"/>
    </xf>
    <xf numFmtId="164" fontId="10" fillId="0" borderId="13" xfId="0" applyNumberFormat="1" applyFont="1" applyFill="1" applyBorder="1" applyAlignment="1">
      <alignment horizontal="center"/>
    </xf>
    <xf numFmtId="2" fontId="10" fillId="0" borderId="16" xfId="0" applyNumberFormat="1"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wrapText="1"/>
    </xf>
    <xf numFmtId="2" fontId="10" fillId="0" borderId="9" xfId="0" applyNumberFormat="1" applyFont="1" applyFill="1" applyBorder="1"/>
    <xf numFmtId="165" fontId="12" fillId="0" borderId="0" xfId="0" applyNumberFormat="1" applyFont="1" applyFill="1" applyBorder="1" applyAlignment="1">
      <alignment horizontal="center"/>
    </xf>
    <xf numFmtId="165" fontId="12" fillId="0" borderId="10" xfId="0" applyNumberFormat="1" applyFont="1" applyFill="1" applyBorder="1" applyAlignment="1">
      <alignment horizontal="center"/>
    </xf>
    <xf numFmtId="0" fontId="6" fillId="0" borderId="9" xfId="0" applyFont="1" applyFill="1" applyBorder="1"/>
    <xf numFmtId="0" fontId="1" fillId="0" borderId="0" xfId="0" applyFont="1" applyFill="1" applyBorder="1"/>
    <xf numFmtId="166" fontId="0" fillId="0" borderId="0" xfId="0" applyNumberFormat="1" applyFill="1" applyBorder="1"/>
    <xf numFmtId="0" fontId="0" fillId="0" borderId="11" xfId="0" applyFill="1" applyBorder="1"/>
    <xf numFmtId="0" fontId="0" fillId="0" borderId="12" xfId="0" applyFill="1" applyBorder="1"/>
    <xf numFmtId="0" fontId="1" fillId="0" borderId="12" xfId="0" applyFont="1" applyFill="1" applyBorder="1"/>
    <xf numFmtId="0" fontId="0" fillId="0" borderId="13" xfId="0" applyFill="1" applyBorder="1"/>
    <xf numFmtId="0" fontId="10" fillId="0" borderId="11" xfId="0" applyFont="1" applyFill="1" applyBorder="1" applyAlignment="1">
      <alignment horizontal="center"/>
    </xf>
    <xf numFmtId="0" fontId="10" fillId="0" borderId="12" xfId="0" applyFont="1" applyFill="1" applyBorder="1" applyAlignment="1">
      <alignment horizontal="center"/>
    </xf>
    <xf numFmtId="164" fontId="12" fillId="0" borderId="13" xfId="0" applyNumberFormat="1" applyFont="1" applyFill="1" applyBorder="1" applyAlignment="1">
      <alignment horizontal="center"/>
    </xf>
    <xf numFmtId="0" fontId="10" fillId="0" borderId="0" xfId="0" applyFont="1" applyFill="1" applyBorder="1" applyAlignment="1">
      <alignment horizontal="center"/>
    </xf>
    <xf numFmtId="164" fontId="12" fillId="0" borderId="0" xfId="0" applyNumberFormat="1" applyFont="1" applyFill="1" applyBorder="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xf>
    <xf numFmtId="0" fontId="10" fillId="0" borderId="0" xfId="0" applyFont="1" applyFill="1" applyBorder="1" applyAlignment="1">
      <alignment horizontal="center"/>
    </xf>
    <xf numFmtId="0" fontId="10" fillId="0" borderId="16" xfId="0" applyFont="1" applyFill="1" applyBorder="1" applyAlignment="1">
      <alignment horizontal="center"/>
    </xf>
    <xf numFmtId="0" fontId="10" fillId="0" borderId="17" xfId="0" applyFont="1" applyFill="1" applyBorder="1" applyAlignment="1">
      <alignment horizontal="center"/>
    </xf>
    <xf numFmtId="0" fontId="10" fillId="0" borderId="18" xfId="0" applyFont="1" applyFill="1" applyBorder="1" applyAlignment="1">
      <alignment horizontal="center"/>
    </xf>
    <xf numFmtId="12" fontId="12" fillId="0" borderId="9" xfId="0" applyNumberFormat="1" applyFont="1" applyFill="1" applyBorder="1" applyAlignment="1">
      <alignment horizontal="center"/>
    </xf>
    <xf numFmtId="165" fontId="12" fillId="0" borderId="0" xfId="0" applyNumberFormat="1" applyFont="1" applyFill="1" applyBorder="1"/>
    <xf numFmtId="12" fontId="12" fillId="0" borderId="11" xfId="0" applyNumberFormat="1" applyFont="1" applyFill="1" applyBorder="1" applyAlignment="1">
      <alignment horizontal="center"/>
    </xf>
    <xf numFmtId="165" fontId="12" fillId="0" borderId="12" xfId="0" applyNumberFormat="1" applyFont="1" applyFill="1" applyBorder="1"/>
    <xf numFmtId="165" fontId="12" fillId="0" borderId="12" xfId="0" applyNumberFormat="1" applyFont="1" applyFill="1" applyBorder="1" applyAlignment="1">
      <alignment horizontal="center"/>
    </xf>
    <xf numFmtId="165" fontId="12" fillId="0" borderId="13" xfId="0" applyNumberFormat="1" applyFont="1" applyFill="1" applyBorder="1" applyAlignment="1">
      <alignment horizontal="center"/>
    </xf>
    <xf numFmtId="0" fontId="10" fillId="0" borderId="16" xfId="0" applyFont="1" applyFill="1" applyBorder="1" applyAlignment="1">
      <alignment horizontal="center" vertical="center"/>
    </xf>
    <xf numFmtId="12" fontId="12" fillId="0" borderId="9" xfId="0" applyNumberFormat="1" applyFont="1" applyFill="1" applyBorder="1"/>
    <xf numFmtId="168" fontId="12" fillId="0" borderId="0" xfId="1" applyNumberFormat="1" applyFont="1" applyFill="1" applyBorder="1" applyAlignment="1">
      <alignment horizontal="center"/>
    </xf>
    <xf numFmtId="0" fontId="12" fillId="0" borderId="10" xfId="0" applyFont="1" applyFill="1" applyBorder="1" applyAlignment="1">
      <alignment horizontal="center"/>
    </xf>
    <xf numFmtId="12" fontId="12" fillId="0" borderId="11" xfId="0" applyNumberFormat="1" applyFont="1" applyFill="1" applyBorder="1"/>
    <xf numFmtId="168" fontId="12" fillId="0" borderId="12" xfId="1" applyNumberFormat="1" applyFont="1" applyFill="1" applyBorder="1" applyAlignment="1">
      <alignment horizontal="center"/>
    </xf>
    <xf numFmtId="0" fontId="12" fillId="0" borderId="13" xfId="0" applyFont="1" applyFill="1" applyBorder="1" applyAlignment="1">
      <alignment horizontal="center"/>
    </xf>
    <xf numFmtId="12" fontId="12" fillId="0" borderId="0" xfId="0" applyNumberFormat="1" applyFont="1" applyFill="1" applyBorder="1"/>
    <xf numFmtId="12" fontId="12" fillId="0" borderId="42" xfId="0" applyNumberFormat="1" applyFont="1" applyFill="1" applyBorder="1" applyAlignment="1">
      <alignment horizontal="center" vertical="center"/>
    </xf>
    <xf numFmtId="0" fontId="13" fillId="0" borderId="6" xfId="0" applyFont="1" applyBorder="1" applyAlignment="1">
      <alignment horizontal="left" wrapText="1"/>
    </xf>
    <xf numFmtId="0" fontId="13" fillId="0" borderId="43" xfId="0" applyFont="1" applyBorder="1" applyAlignment="1">
      <alignment horizontal="left" wrapText="1"/>
    </xf>
    <xf numFmtId="12" fontId="12" fillId="0" borderId="3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32" xfId="0" applyFont="1" applyBorder="1" applyAlignment="1">
      <alignment horizontal="left" vertical="center" wrapText="1"/>
    </xf>
    <xf numFmtId="0" fontId="6" fillId="0" borderId="1" xfId="0" applyFont="1" applyBorder="1" applyAlignment="1">
      <alignment horizontal="left" wrapText="1"/>
    </xf>
    <xf numFmtId="0" fontId="6" fillId="0" borderId="32" xfId="0" applyFont="1" applyBorder="1" applyAlignment="1">
      <alignment horizontal="left" wrapText="1"/>
    </xf>
    <xf numFmtId="0" fontId="13" fillId="0" borderId="1" xfId="0" applyFont="1" applyBorder="1" applyAlignment="1">
      <alignment vertical="center" wrapText="1"/>
    </xf>
    <xf numFmtId="0" fontId="13" fillId="0" borderId="32" xfId="0" applyFont="1" applyBorder="1" applyAlignment="1">
      <alignment vertical="center" wrapText="1"/>
    </xf>
    <xf numFmtId="0" fontId="6" fillId="0" borderId="1" xfId="0" applyFont="1" applyBorder="1" applyAlignment="1">
      <alignment horizontal="left" vertical="center" wrapText="1"/>
    </xf>
    <xf numFmtId="0" fontId="6" fillId="0" borderId="32" xfId="0" applyFont="1" applyBorder="1" applyAlignment="1">
      <alignment horizontal="left" vertical="center" wrapText="1"/>
    </xf>
    <xf numFmtId="12" fontId="12" fillId="0" borderId="33" xfId="0" applyNumberFormat="1" applyFont="1" applyFill="1" applyBorder="1" applyAlignment="1">
      <alignment horizontal="center" vertical="center"/>
    </xf>
    <xf numFmtId="0" fontId="13" fillId="0" borderId="34" xfId="0" applyFont="1" applyBorder="1" applyAlignment="1">
      <alignment horizontal="left" wrapText="1"/>
    </xf>
    <xf numFmtId="0" fontId="13" fillId="0" borderId="35"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isis%20AH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 AHP"/>
      <sheetName val="Analisis AHP Pra-Iterasi"/>
      <sheetName val="Literasi Tahap 1"/>
      <sheetName val="Literasi Tahap 2"/>
      <sheetName val="literasi tahap 3"/>
      <sheetName val="literasi 4"/>
      <sheetName val="Kesimpulan Analisis AHP"/>
      <sheetName val="Responden AHP"/>
    </sheetNames>
    <sheetDataSet>
      <sheetData sheetId="0">
        <row r="1">
          <cell r="A1" t="str">
            <v>Lampiran 9. Hasil perhitungan AHP</v>
          </cell>
        </row>
        <row r="22">
          <cell r="D22">
            <v>0.94290825993616001</v>
          </cell>
          <cell r="E22">
            <v>0.85202957967723991</v>
          </cell>
          <cell r="F22">
            <v>0.94927674225244829</v>
          </cell>
          <cell r="G22">
            <v>0.85549841283145978</v>
          </cell>
          <cell r="H22">
            <v>0.94290825993616001</v>
          </cell>
          <cell r="I22">
            <v>0.94661185570940298</v>
          </cell>
          <cell r="J22">
            <v>0.8502276444549538</v>
          </cell>
          <cell r="K22">
            <v>0.85346307017611178</v>
          </cell>
          <cell r="L22">
            <v>0.9450470916565723</v>
          </cell>
          <cell r="M22">
            <v>0.85346307017611178</v>
          </cell>
          <cell r="N22">
            <v>0.85603161526320071</v>
          </cell>
          <cell r="O22">
            <v>0.85576372670216905</v>
          </cell>
          <cell r="P22">
            <v>0.85630212814625861</v>
          </cell>
          <cell r="Q22">
            <v>0.9450470916565723</v>
          </cell>
          <cell r="R22">
            <v>0.86754375600463451</v>
          </cell>
          <cell r="S22">
            <v>0.85576372670216905</v>
          </cell>
          <cell r="T22">
            <v>0.86039647067913416</v>
          </cell>
          <cell r="U22">
            <v>0.85946673348162395</v>
          </cell>
          <cell r="V22">
            <v>0.85603161526320071</v>
          </cell>
          <cell r="W22">
            <v>0.85576372670216905</v>
          </cell>
          <cell r="X22">
            <v>0.86039647067913416</v>
          </cell>
          <cell r="Y22">
            <v>0.85946673348162395</v>
          </cell>
          <cell r="Z22">
            <v>0.91049789986484908</v>
          </cell>
          <cell r="AA22">
            <v>0.89539168091985344</v>
          </cell>
          <cell r="AB22">
            <v>0.89089871814033927</v>
          </cell>
          <cell r="AC22">
            <v>0.93114940296675031</v>
          </cell>
          <cell r="AD22">
            <v>0.87291428289419759</v>
          </cell>
          <cell r="AE22">
            <v>0.86482887191713131</v>
          </cell>
        </row>
      </sheetData>
      <sheetData sheetId="1">
        <row r="1">
          <cell r="A1" t="str">
            <v>Lampiran 9. Hasil perhitungan AHP</v>
          </cell>
        </row>
      </sheetData>
      <sheetData sheetId="2">
        <row r="15">
          <cell r="O15">
            <v>0.13619584389030509</v>
          </cell>
        </row>
        <row r="16">
          <cell r="O16">
            <v>0.13738631762102427</v>
          </cell>
        </row>
        <row r="17">
          <cell r="O17">
            <v>0.13011245197654309</v>
          </cell>
        </row>
        <row r="18">
          <cell r="O18">
            <v>0.13170947568357513</v>
          </cell>
        </row>
        <row r="19">
          <cell r="O19">
            <v>0.12013459159599381</v>
          </cell>
        </row>
        <row r="20">
          <cell r="O20">
            <v>0.11835581335925982</v>
          </cell>
        </row>
        <row r="21">
          <cell r="O21">
            <v>0.1163924302694701</v>
          </cell>
        </row>
        <row r="22">
          <cell r="O22">
            <v>0.10971307560382884</v>
          </cell>
        </row>
      </sheetData>
      <sheetData sheetId="3">
        <row r="15">
          <cell r="O15">
            <v>0.13617129788963805</v>
          </cell>
        </row>
        <row r="16">
          <cell r="O16">
            <v>0.13725086041035786</v>
          </cell>
        </row>
        <row r="17">
          <cell r="O17">
            <v>0.12995315057746973</v>
          </cell>
        </row>
        <row r="18">
          <cell r="O18">
            <v>0.13157627236493399</v>
          </cell>
        </row>
        <row r="19">
          <cell r="O19">
            <v>0.12010572291111236</v>
          </cell>
        </row>
        <row r="20">
          <cell r="O20">
            <v>0.1184145030316848</v>
          </cell>
        </row>
        <row r="21">
          <cell r="O21">
            <v>0.11651196552887105</v>
          </cell>
        </row>
      </sheetData>
      <sheetData sheetId="4">
        <row r="13">
          <cell r="O13">
            <v>0.13617126407741686</v>
          </cell>
        </row>
        <row r="14">
          <cell r="O14">
            <v>0.13725079914394214</v>
          </cell>
        </row>
        <row r="15">
          <cell r="O15">
            <v>0.12995310251250142</v>
          </cell>
        </row>
        <row r="16">
          <cell r="O16">
            <v>0.13157622599763333</v>
          </cell>
        </row>
        <row r="17">
          <cell r="O17">
            <v>0.12010572889521794</v>
          </cell>
        </row>
        <row r="18">
          <cell r="O18">
            <v>0.11841453281789688</v>
          </cell>
        </row>
        <row r="19">
          <cell r="O19">
            <v>0.11651201370069092</v>
          </cell>
        </row>
        <row r="20">
          <cell r="O20">
            <v>0.11001633285470046</v>
          </cell>
        </row>
      </sheetData>
      <sheetData sheetId="5">
        <row r="13">
          <cell r="O13">
            <v>0.13617126407741686</v>
          </cell>
        </row>
        <row r="14">
          <cell r="O14">
            <v>0.13725079914394214</v>
          </cell>
        </row>
        <row r="15">
          <cell r="O15">
            <v>0.12995310251250142</v>
          </cell>
        </row>
        <row r="16">
          <cell r="O16">
            <v>0.13157622599763333</v>
          </cell>
        </row>
        <row r="17">
          <cell r="O17">
            <v>0.12010572889521794</v>
          </cell>
        </row>
        <row r="18">
          <cell r="O18">
            <v>0.11841453281789688</v>
          </cell>
        </row>
        <row r="19">
          <cell r="O19">
            <v>0.11651201370069092</v>
          </cell>
        </row>
        <row r="20">
          <cell r="O20">
            <v>0.11001633285470046</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E92"/>
  <sheetViews>
    <sheetView topLeftCell="Y1" zoomScale="59" zoomScaleNormal="59" workbookViewId="0">
      <selection activeCell="AB47" sqref="AB2:BE47"/>
    </sheetView>
  </sheetViews>
  <sheetFormatPr defaultRowHeight="15" x14ac:dyDescent="0.25"/>
  <cols>
    <col min="2" max="2" width="38.85546875" customWidth="1"/>
    <col min="3" max="3" width="30.7109375" customWidth="1"/>
    <col min="4" max="4" width="8.85546875" customWidth="1"/>
    <col min="5" max="5" width="9.28515625" customWidth="1"/>
    <col min="6" max="6" width="8.140625" customWidth="1"/>
    <col min="7" max="7" width="10.28515625" customWidth="1"/>
    <col min="8" max="8" width="9.140625" customWidth="1"/>
    <col min="9" max="9" width="7.85546875" customWidth="1"/>
    <col min="10" max="10" width="7.7109375" customWidth="1"/>
    <col min="11" max="11" width="8.28515625" customWidth="1"/>
    <col min="12" max="12" width="7.7109375" customWidth="1"/>
    <col min="13" max="13" width="9.85546875" customWidth="1"/>
    <col min="14" max="14" width="10.140625" customWidth="1"/>
    <col min="15" max="15" width="8.42578125" customWidth="1"/>
    <col min="16" max="16" width="9.42578125" customWidth="1"/>
    <col min="17" max="17" width="9.140625" customWidth="1"/>
    <col min="18" max="18" width="7.85546875" customWidth="1"/>
    <col min="19" max="19" width="10.28515625" customWidth="1"/>
    <col min="20" max="20" width="9.28515625" customWidth="1"/>
    <col min="21" max="21" width="10.140625" customWidth="1"/>
    <col min="22" max="22" width="9.42578125" customWidth="1"/>
    <col min="23" max="23" width="10.28515625" customWidth="1"/>
    <col min="24" max="25" width="10.7109375" customWidth="1"/>
    <col min="26" max="26" width="7.28515625" customWidth="1"/>
    <col min="27" max="27" width="4" style="44" customWidth="1"/>
    <col min="28" max="28" width="6.85546875" style="44" customWidth="1"/>
    <col min="29" max="29" width="39.42578125" style="44" customWidth="1"/>
    <col min="30" max="30" width="33.85546875" style="44" customWidth="1"/>
    <col min="31" max="31" width="9.28515625" customWidth="1"/>
    <col min="32" max="32" width="9" customWidth="1"/>
    <col min="33" max="33" width="8.28515625" customWidth="1"/>
    <col min="34" max="34" width="9.85546875" customWidth="1"/>
    <col min="35" max="35" width="10.140625" customWidth="1"/>
    <col min="36" max="36" width="8.5703125" customWidth="1"/>
    <col min="37" max="37" width="10" customWidth="1"/>
    <col min="38" max="38" width="11" customWidth="1"/>
    <col min="39" max="39" width="10" customWidth="1"/>
    <col min="40" max="40" width="10.28515625" customWidth="1"/>
    <col min="41" max="41" width="11" customWidth="1"/>
    <col min="42" max="42" width="9" customWidth="1"/>
    <col min="43" max="43" width="11.5703125" customWidth="1"/>
    <col min="44" max="44" width="10.42578125" customWidth="1"/>
    <col min="45" max="45" width="8.5703125" customWidth="1"/>
    <col min="46" max="46" width="10.140625" customWidth="1"/>
    <col min="47" max="47" width="9.5703125" customWidth="1"/>
    <col min="48" max="48" width="9.85546875" customWidth="1"/>
    <col min="49" max="49" width="10" customWidth="1"/>
    <col min="50" max="50" width="10.28515625" customWidth="1"/>
    <col min="51" max="51" width="8.85546875" customWidth="1"/>
    <col min="52" max="52" width="9.7109375" customWidth="1"/>
    <col min="53" max="53" width="12" customWidth="1"/>
    <col min="54" max="54" width="11.140625" customWidth="1"/>
    <col min="55" max="55" width="10.42578125" customWidth="1"/>
    <col min="56" max="56" width="11.140625" customWidth="1"/>
  </cols>
  <sheetData>
    <row r="2" spans="1:57" ht="15.75" x14ac:dyDescent="0.25">
      <c r="A2" s="101" t="s">
        <v>85</v>
      </c>
      <c r="B2" s="102"/>
      <c r="C2" s="102"/>
      <c r="AB2" s="103" t="str">
        <f>A2</f>
        <v>Lampiran 5. Rekapan perhitungan SWOT</v>
      </c>
      <c r="AC2" s="103"/>
    </row>
    <row r="3" spans="1:57" ht="15.75" thickBot="1" x14ac:dyDescent="0.3"/>
    <row r="4" spans="1:57" ht="33.75" customHeight="1" thickBot="1" x14ac:dyDescent="0.3">
      <c r="A4" s="108" t="s">
        <v>19</v>
      </c>
      <c r="B4" s="109"/>
      <c r="C4" s="109"/>
      <c r="D4" s="109"/>
      <c r="E4" s="109"/>
      <c r="F4" s="109"/>
      <c r="G4" s="109"/>
      <c r="H4" s="109"/>
      <c r="I4" s="109"/>
      <c r="J4" s="109"/>
      <c r="K4" s="109"/>
      <c r="L4" s="109"/>
      <c r="M4" s="109"/>
      <c r="N4" s="109"/>
      <c r="O4" s="109"/>
      <c r="P4" s="109"/>
      <c r="Q4" s="109"/>
      <c r="R4" s="109"/>
      <c r="S4" s="109"/>
      <c r="T4" s="109"/>
      <c r="U4" s="109"/>
      <c r="V4" s="109"/>
      <c r="W4" s="109"/>
      <c r="X4" s="109"/>
      <c r="Y4" s="109"/>
      <c r="Z4" s="110"/>
      <c r="AA4" s="53"/>
      <c r="AB4" s="108" t="s">
        <v>19</v>
      </c>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10"/>
    </row>
    <row r="5" spans="1:57" ht="18.75" x14ac:dyDescent="0.3">
      <c r="A5" s="117" t="s">
        <v>0</v>
      </c>
      <c r="B5" s="111" t="s">
        <v>25</v>
      </c>
      <c r="C5" s="114" t="s">
        <v>37</v>
      </c>
      <c r="D5" s="98" t="s">
        <v>35</v>
      </c>
      <c r="E5" s="99"/>
      <c r="F5" s="99"/>
      <c r="G5" s="99"/>
      <c r="H5" s="99"/>
      <c r="I5" s="99"/>
      <c r="J5" s="99"/>
      <c r="K5" s="99"/>
      <c r="L5" s="99"/>
      <c r="M5" s="99"/>
      <c r="N5" s="99"/>
      <c r="O5" s="98" t="s">
        <v>35</v>
      </c>
      <c r="P5" s="99"/>
      <c r="Q5" s="99"/>
      <c r="R5" s="99"/>
      <c r="S5" s="99"/>
      <c r="T5" s="99"/>
      <c r="U5" s="99"/>
      <c r="V5" s="99"/>
      <c r="W5" s="99"/>
      <c r="X5" s="99"/>
      <c r="Y5" s="99"/>
      <c r="Z5" s="54"/>
      <c r="AA5" s="46"/>
      <c r="AB5" s="117" t="s">
        <v>0</v>
      </c>
      <c r="AC5" s="111" t="s">
        <v>25</v>
      </c>
      <c r="AD5" s="114" t="s">
        <v>37</v>
      </c>
      <c r="AE5" s="98" t="s">
        <v>35</v>
      </c>
      <c r="AF5" s="98"/>
      <c r="AG5" s="98"/>
      <c r="AH5" s="98"/>
      <c r="AI5" s="98"/>
      <c r="AJ5" s="98"/>
      <c r="AK5" s="98"/>
      <c r="AL5" s="98"/>
      <c r="AM5" s="98"/>
      <c r="AN5" s="98"/>
      <c r="AO5" s="98"/>
      <c r="AP5" s="98"/>
      <c r="AQ5" s="98"/>
      <c r="AR5" s="98" t="s">
        <v>35</v>
      </c>
      <c r="AS5" s="98"/>
      <c r="AT5" s="98"/>
      <c r="AU5" s="98"/>
      <c r="AV5" s="98"/>
      <c r="AW5" s="98"/>
      <c r="AX5" s="98"/>
      <c r="AY5" s="98"/>
      <c r="AZ5" s="98"/>
      <c r="BA5" s="98"/>
      <c r="BB5" s="98"/>
      <c r="BC5" s="98"/>
      <c r="BD5" s="98"/>
      <c r="BE5" s="120" t="s">
        <v>18</v>
      </c>
    </row>
    <row r="6" spans="1:57" x14ac:dyDescent="0.25">
      <c r="A6" s="118"/>
      <c r="B6" s="112"/>
      <c r="C6" s="115"/>
      <c r="D6" s="97" t="s">
        <v>12</v>
      </c>
      <c r="E6" s="123"/>
      <c r="F6" s="123"/>
      <c r="G6" s="123"/>
      <c r="H6" s="123"/>
      <c r="I6" s="123"/>
      <c r="J6" s="123"/>
      <c r="K6" s="123"/>
      <c r="L6" s="123"/>
      <c r="M6" s="123"/>
      <c r="N6" s="123"/>
      <c r="O6" s="97" t="s">
        <v>13</v>
      </c>
      <c r="P6" s="97"/>
      <c r="Q6" s="97"/>
      <c r="R6" s="97"/>
      <c r="S6" s="97"/>
      <c r="T6" s="97"/>
      <c r="U6" s="97"/>
      <c r="V6" s="97"/>
      <c r="W6" s="97"/>
      <c r="X6" s="97"/>
      <c r="Y6" s="97"/>
      <c r="Z6" s="55" t="s">
        <v>18</v>
      </c>
      <c r="AA6" s="45"/>
      <c r="AB6" s="118"/>
      <c r="AC6" s="112"/>
      <c r="AD6" s="115"/>
      <c r="AE6" s="97" t="s">
        <v>16</v>
      </c>
      <c r="AF6" s="97"/>
      <c r="AG6" s="97"/>
      <c r="AH6" s="97"/>
      <c r="AI6" s="97"/>
      <c r="AJ6" s="97"/>
      <c r="AK6" s="97"/>
      <c r="AL6" s="97"/>
      <c r="AM6" s="97"/>
      <c r="AN6" s="97"/>
      <c r="AO6" s="97"/>
      <c r="AP6" s="97"/>
      <c r="AQ6" s="97"/>
      <c r="AR6" s="97" t="s">
        <v>17</v>
      </c>
      <c r="AS6" s="97"/>
      <c r="AT6" s="97"/>
      <c r="AU6" s="97"/>
      <c r="AV6" s="97"/>
      <c r="AW6" s="97"/>
      <c r="AX6" s="97"/>
      <c r="AY6" s="97"/>
      <c r="AZ6" s="97"/>
      <c r="BA6" s="97"/>
      <c r="BB6" s="97"/>
      <c r="BC6" s="97"/>
      <c r="BD6" s="97"/>
      <c r="BE6" s="121"/>
    </row>
    <row r="7" spans="1:57" ht="15.75" thickBot="1" x14ac:dyDescent="0.3">
      <c r="A7" s="119"/>
      <c r="B7" s="113"/>
      <c r="C7" s="116"/>
      <c r="D7" s="47" t="s">
        <v>1</v>
      </c>
      <c r="E7" s="47" t="s">
        <v>2</v>
      </c>
      <c r="F7" s="47" t="s">
        <v>3</v>
      </c>
      <c r="G7" s="47" t="s">
        <v>4</v>
      </c>
      <c r="H7" s="47" t="s">
        <v>5</v>
      </c>
      <c r="I7" s="47" t="s">
        <v>6</v>
      </c>
      <c r="J7" s="47" t="s">
        <v>7</v>
      </c>
      <c r="K7" s="47" t="s">
        <v>8</v>
      </c>
      <c r="L7" s="47" t="s">
        <v>9</v>
      </c>
      <c r="M7" s="47" t="s">
        <v>10</v>
      </c>
      <c r="N7" s="47" t="s">
        <v>11</v>
      </c>
      <c r="O7" s="47" t="s">
        <v>1</v>
      </c>
      <c r="P7" s="47" t="s">
        <v>2</v>
      </c>
      <c r="Q7" s="47" t="s">
        <v>3</v>
      </c>
      <c r="R7" s="47" t="s">
        <v>4</v>
      </c>
      <c r="S7" s="47" t="s">
        <v>5</v>
      </c>
      <c r="T7" s="47" t="s">
        <v>6</v>
      </c>
      <c r="U7" s="47" t="s">
        <v>7</v>
      </c>
      <c r="V7" s="47" t="s">
        <v>8</v>
      </c>
      <c r="W7" s="47" t="s">
        <v>9</v>
      </c>
      <c r="X7" s="47" t="s">
        <v>10</v>
      </c>
      <c r="Y7" s="47" t="s">
        <v>11</v>
      </c>
      <c r="Z7" s="56"/>
      <c r="AA7" s="47"/>
      <c r="AB7" s="119"/>
      <c r="AC7" s="113"/>
      <c r="AD7" s="116"/>
      <c r="AE7" s="47" t="s">
        <v>1</v>
      </c>
      <c r="AF7" s="47" t="s">
        <v>2</v>
      </c>
      <c r="AG7" s="47" t="s">
        <v>3</v>
      </c>
      <c r="AH7" s="47" t="s">
        <v>4</v>
      </c>
      <c r="AI7" s="47" t="s">
        <v>5</v>
      </c>
      <c r="AJ7" s="47" t="s">
        <v>6</v>
      </c>
      <c r="AK7" s="47" t="s">
        <v>7</v>
      </c>
      <c r="AL7" s="47" t="s">
        <v>8</v>
      </c>
      <c r="AM7" s="47" t="s">
        <v>9</v>
      </c>
      <c r="AN7" s="47" t="s">
        <v>10</v>
      </c>
      <c r="AO7" s="47" t="s">
        <v>11</v>
      </c>
      <c r="AP7" s="47" t="s">
        <v>14</v>
      </c>
      <c r="AQ7" s="47" t="s">
        <v>15</v>
      </c>
      <c r="AR7" s="47" t="s">
        <v>1</v>
      </c>
      <c r="AS7" s="47" t="s">
        <v>2</v>
      </c>
      <c r="AT7" s="47" t="s">
        <v>3</v>
      </c>
      <c r="AU7" s="47" t="s">
        <v>4</v>
      </c>
      <c r="AV7" s="47" t="s">
        <v>5</v>
      </c>
      <c r="AW7" s="47" t="s">
        <v>6</v>
      </c>
      <c r="AX7" s="47" t="s">
        <v>7</v>
      </c>
      <c r="AY7" s="47" t="s">
        <v>8</v>
      </c>
      <c r="AZ7" s="47" t="s">
        <v>9</v>
      </c>
      <c r="BA7" s="47" t="s">
        <v>10</v>
      </c>
      <c r="BB7" s="47" t="s">
        <v>11</v>
      </c>
      <c r="BC7" s="47" t="s">
        <v>14</v>
      </c>
      <c r="BD7" s="47" t="s">
        <v>15</v>
      </c>
      <c r="BE7" s="122"/>
    </row>
    <row r="8" spans="1:57" ht="6" customHeight="1" x14ac:dyDescent="0.25">
      <c r="A8" s="42"/>
      <c r="B8" s="14"/>
      <c r="C8" s="14"/>
      <c r="D8" s="14"/>
      <c r="E8" s="14"/>
      <c r="F8" s="14"/>
      <c r="G8" s="14"/>
      <c r="H8" s="14"/>
      <c r="I8" s="14"/>
      <c r="J8" s="14"/>
      <c r="K8" s="14"/>
      <c r="L8" s="14"/>
      <c r="M8" s="14"/>
      <c r="N8" s="14"/>
      <c r="O8" s="14"/>
      <c r="P8" s="14"/>
      <c r="Q8" s="14"/>
      <c r="R8" s="14"/>
      <c r="S8" s="14"/>
      <c r="T8" s="14"/>
      <c r="U8" s="14"/>
      <c r="V8" s="14"/>
      <c r="W8" s="14"/>
      <c r="X8" s="14"/>
      <c r="Y8" s="14"/>
      <c r="Z8" s="43"/>
      <c r="AA8" s="14"/>
      <c r="AB8" s="42"/>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43"/>
    </row>
    <row r="9" spans="1:57" s="27" customFormat="1" x14ac:dyDescent="0.25">
      <c r="A9" s="57">
        <v>1</v>
      </c>
      <c r="B9" s="48" t="s">
        <v>67</v>
      </c>
      <c r="C9" s="49" t="s">
        <v>38</v>
      </c>
      <c r="D9" s="48">
        <v>4</v>
      </c>
      <c r="E9" s="48">
        <v>4</v>
      </c>
      <c r="F9" s="48">
        <v>4</v>
      </c>
      <c r="G9" s="48">
        <v>3</v>
      </c>
      <c r="H9" s="48">
        <v>4</v>
      </c>
      <c r="I9" s="48">
        <v>3</v>
      </c>
      <c r="J9" s="48">
        <v>4</v>
      </c>
      <c r="K9" s="48">
        <v>4</v>
      </c>
      <c r="L9" s="48">
        <v>3</v>
      </c>
      <c r="M9" s="48">
        <v>4</v>
      </c>
      <c r="N9" s="48">
        <v>4</v>
      </c>
      <c r="O9" s="48">
        <v>2</v>
      </c>
      <c r="P9" s="48">
        <v>1</v>
      </c>
      <c r="Q9" s="48">
        <v>1</v>
      </c>
      <c r="R9" s="48">
        <v>1</v>
      </c>
      <c r="S9" s="48">
        <v>2</v>
      </c>
      <c r="T9" s="48">
        <v>2</v>
      </c>
      <c r="U9" s="48">
        <v>2</v>
      </c>
      <c r="V9" s="48">
        <v>2</v>
      </c>
      <c r="W9" s="48">
        <v>1</v>
      </c>
      <c r="X9" s="48">
        <v>2</v>
      </c>
      <c r="Y9" s="48">
        <v>2</v>
      </c>
      <c r="Z9" s="58">
        <f t="shared" ref="Z9:Z43" si="0">D9+E9+F9+G9+H9+I9+J9+K9+L9+M9+N9+O9+P9+Q9+R9+S9+T9+U9+V9+W9+X9+Y9</f>
        <v>59</v>
      </c>
      <c r="AA9" s="65"/>
      <c r="AB9" s="57">
        <v>1</v>
      </c>
      <c r="AC9" s="48" t="s">
        <v>67</v>
      </c>
      <c r="AD9" s="49" t="s">
        <v>38</v>
      </c>
      <c r="AE9" s="48">
        <v>3</v>
      </c>
      <c r="AF9" s="48">
        <v>4</v>
      </c>
      <c r="AG9" s="48">
        <v>4</v>
      </c>
      <c r="AH9" s="48">
        <v>3</v>
      </c>
      <c r="AI9" s="48">
        <v>3</v>
      </c>
      <c r="AJ9" s="48">
        <v>4</v>
      </c>
      <c r="AK9" s="48">
        <v>3</v>
      </c>
      <c r="AL9" s="48">
        <v>3</v>
      </c>
      <c r="AM9" s="48">
        <v>4</v>
      </c>
      <c r="AN9" s="48">
        <v>4</v>
      </c>
      <c r="AO9" s="48">
        <v>4</v>
      </c>
      <c r="AP9" s="48">
        <v>3</v>
      </c>
      <c r="AQ9" s="48">
        <v>3</v>
      </c>
      <c r="AR9" s="48">
        <v>1</v>
      </c>
      <c r="AS9" s="48">
        <v>1</v>
      </c>
      <c r="AT9" s="48">
        <v>1</v>
      </c>
      <c r="AU9" s="48">
        <v>1</v>
      </c>
      <c r="AV9" s="48">
        <v>1</v>
      </c>
      <c r="AW9" s="48">
        <v>1</v>
      </c>
      <c r="AX9" s="48">
        <v>1</v>
      </c>
      <c r="AY9" s="48">
        <v>1</v>
      </c>
      <c r="AZ9" s="48">
        <v>1</v>
      </c>
      <c r="BA9" s="48">
        <v>1</v>
      </c>
      <c r="BB9" s="48">
        <v>1</v>
      </c>
      <c r="BC9" s="48">
        <v>1</v>
      </c>
      <c r="BD9" s="48">
        <v>1</v>
      </c>
      <c r="BE9" s="58">
        <f t="shared" ref="BE9:BE41" si="1">AE9+AF9+AG9+AH9+AI9+AJ9+AK9+AL9+AM9+AN9+AO9+AP9+AQ9+AR9+AS9+AT9+AU9+AV9+AW9+AX9+AY9+AZ9+BA9+BB9+BC9+BD9</f>
        <v>58</v>
      </c>
    </row>
    <row r="10" spans="1:57" s="27" customFormat="1" x14ac:dyDescent="0.25">
      <c r="A10" s="57">
        <v>2</v>
      </c>
      <c r="B10" s="48" t="s">
        <v>69</v>
      </c>
      <c r="C10" s="49" t="s">
        <v>38</v>
      </c>
      <c r="D10" s="48">
        <v>4</v>
      </c>
      <c r="E10" s="48">
        <v>3</v>
      </c>
      <c r="F10" s="48">
        <v>4</v>
      </c>
      <c r="G10" s="48">
        <v>3</v>
      </c>
      <c r="H10" s="48">
        <v>4</v>
      </c>
      <c r="I10" s="48">
        <v>4</v>
      </c>
      <c r="J10" s="48">
        <v>4</v>
      </c>
      <c r="K10" s="48">
        <v>3</v>
      </c>
      <c r="L10" s="48">
        <v>4</v>
      </c>
      <c r="M10" s="48">
        <v>4</v>
      </c>
      <c r="N10" s="48">
        <v>4</v>
      </c>
      <c r="O10" s="48">
        <v>2</v>
      </c>
      <c r="P10" s="48">
        <v>2</v>
      </c>
      <c r="Q10" s="48">
        <v>2</v>
      </c>
      <c r="R10" s="48">
        <v>2</v>
      </c>
      <c r="S10" s="48">
        <v>2</v>
      </c>
      <c r="T10" s="48">
        <v>2</v>
      </c>
      <c r="U10" s="48">
        <v>2</v>
      </c>
      <c r="V10" s="48">
        <v>2</v>
      </c>
      <c r="W10" s="48">
        <v>2</v>
      </c>
      <c r="X10" s="48">
        <v>2</v>
      </c>
      <c r="Y10" s="48">
        <v>2</v>
      </c>
      <c r="Z10" s="58">
        <f t="shared" si="0"/>
        <v>63</v>
      </c>
      <c r="AA10" s="65"/>
      <c r="AB10" s="57">
        <v>2</v>
      </c>
      <c r="AC10" s="48" t="s">
        <v>69</v>
      </c>
      <c r="AD10" s="49" t="s">
        <v>38</v>
      </c>
      <c r="AE10" s="48">
        <v>4</v>
      </c>
      <c r="AF10" s="48">
        <v>3</v>
      </c>
      <c r="AG10" s="48">
        <v>3</v>
      </c>
      <c r="AH10" s="48">
        <v>4</v>
      </c>
      <c r="AI10" s="48">
        <v>4</v>
      </c>
      <c r="AJ10" s="48">
        <v>4</v>
      </c>
      <c r="AK10" s="48">
        <v>4</v>
      </c>
      <c r="AL10" s="48">
        <v>4</v>
      </c>
      <c r="AM10" s="48">
        <v>4</v>
      </c>
      <c r="AN10" s="48">
        <v>3</v>
      </c>
      <c r="AO10" s="48">
        <v>4</v>
      </c>
      <c r="AP10" s="48">
        <v>4</v>
      </c>
      <c r="AQ10" s="48">
        <v>4</v>
      </c>
      <c r="AR10" s="48">
        <v>2</v>
      </c>
      <c r="AS10" s="48">
        <v>2</v>
      </c>
      <c r="AT10" s="48">
        <v>2</v>
      </c>
      <c r="AU10" s="48">
        <v>2</v>
      </c>
      <c r="AV10" s="48">
        <v>2</v>
      </c>
      <c r="AW10" s="48">
        <v>2</v>
      </c>
      <c r="AX10" s="48">
        <v>2</v>
      </c>
      <c r="AY10" s="48">
        <v>1</v>
      </c>
      <c r="AZ10" s="48">
        <v>2</v>
      </c>
      <c r="BA10" s="48">
        <v>2</v>
      </c>
      <c r="BB10" s="48">
        <v>2</v>
      </c>
      <c r="BC10" s="48">
        <v>2</v>
      </c>
      <c r="BD10" s="48">
        <v>2</v>
      </c>
      <c r="BE10" s="58">
        <f t="shared" si="1"/>
        <v>74</v>
      </c>
    </row>
    <row r="11" spans="1:57" s="27" customFormat="1" x14ac:dyDescent="0.25">
      <c r="A11" s="57">
        <v>3</v>
      </c>
      <c r="B11" s="48" t="s">
        <v>68</v>
      </c>
      <c r="C11" s="49" t="s">
        <v>38</v>
      </c>
      <c r="D11" s="48">
        <v>4</v>
      </c>
      <c r="E11" s="48">
        <v>4</v>
      </c>
      <c r="F11" s="48">
        <v>4</v>
      </c>
      <c r="G11" s="48">
        <v>4</v>
      </c>
      <c r="H11" s="48">
        <v>3</v>
      </c>
      <c r="I11" s="48">
        <v>4</v>
      </c>
      <c r="J11" s="48">
        <v>4</v>
      </c>
      <c r="K11" s="48">
        <v>4</v>
      </c>
      <c r="L11" s="48">
        <v>4</v>
      </c>
      <c r="M11" s="48">
        <v>4</v>
      </c>
      <c r="N11" s="48">
        <v>4</v>
      </c>
      <c r="O11" s="48">
        <v>1</v>
      </c>
      <c r="P11" s="48">
        <v>1</v>
      </c>
      <c r="Q11" s="48">
        <v>1</v>
      </c>
      <c r="R11" s="48">
        <v>1</v>
      </c>
      <c r="S11" s="48">
        <v>1</v>
      </c>
      <c r="T11" s="48">
        <v>1</v>
      </c>
      <c r="U11" s="48">
        <v>1</v>
      </c>
      <c r="V11" s="48">
        <v>1</v>
      </c>
      <c r="W11" s="48">
        <v>1</v>
      </c>
      <c r="X11" s="48">
        <v>1</v>
      </c>
      <c r="Y11" s="48">
        <v>1</v>
      </c>
      <c r="Z11" s="58">
        <f t="shared" si="0"/>
        <v>54</v>
      </c>
      <c r="AA11" s="65"/>
      <c r="AB11" s="57">
        <v>3</v>
      </c>
      <c r="AC11" s="48" t="s">
        <v>68</v>
      </c>
      <c r="AD11" s="49" t="s">
        <v>38</v>
      </c>
      <c r="AE11" s="48">
        <v>4</v>
      </c>
      <c r="AF11" s="48">
        <v>4</v>
      </c>
      <c r="AG11" s="48">
        <v>4</v>
      </c>
      <c r="AH11" s="48">
        <v>4</v>
      </c>
      <c r="AI11" s="48">
        <v>4</v>
      </c>
      <c r="AJ11" s="48">
        <v>3</v>
      </c>
      <c r="AK11" s="48">
        <v>4</v>
      </c>
      <c r="AL11" s="48">
        <v>4</v>
      </c>
      <c r="AM11" s="48">
        <v>4</v>
      </c>
      <c r="AN11" s="48">
        <v>4</v>
      </c>
      <c r="AO11" s="48">
        <v>3</v>
      </c>
      <c r="AP11" s="48">
        <v>4</v>
      </c>
      <c r="AQ11" s="48">
        <v>4</v>
      </c>
      <c r="AR11" s="48">
        <v>1</v>
      </c>
      <c r="AS11" s="48">
        <v>1</v>
      </c>
      <c r="AT11" s="48">
        <v>1</v>
      </c>
      <c r="AU11" s="48">
        <v>1</v>
      </c>
      <c r="AV11" s="48">
        <v>1</v>
      </c>
      <c r="AW11" s="48">
        <v>1</v>
      </c>
      <c r="AX11" s="48">
        <v>1</v>
      </c>
      <c r="AY11" s="48">
        <v>2</v>
      </c>
      <c r="AZ11" s="48">
        <v>1</v>
      </c>
      <c r="BA11" s="48">
        <v>1</v>
      </c>
      <c r="BB11" s="48">
        <v>1</v>
      </c>
      <c r="BC11" s="48">
        <v>1</v>
      </c>
      <c r="BD11" s="48">
        <v>1</v>
      </c>
      <c r="BE11" s="58">
        <f t="shared" si="1"/>
        <v>64</v>
      </c>
    </row>
    <row r="12" spans="1:57" s="27" customFormat="1" x14ac:dyDescent="0.25">
      <c r="A12" s="57">
        <v>4</v>
      </c>
      <c r="B12" s="48" t="s">
        <v>83</v>
      </c>
      <c r="C12" s="49" t="s">
        <v>38</v>
      </c>
      <c r="D12" s="48">
        <v>4</v>
      </c>
      <c r="E12" s="48">
        <v>4</v>
      </c>
      <c r="F12" s="48">
        <v>4</v>
      </c>
      <c r="G12" s="48">
        <v>4</v>
      </c>
      <c r="H12" s="48">
        <v>4</v>
      </c>
      <c r="I12" s="48">
        <v>4</v>
      </c>
      <c r="J12" s="48">
        <v>4</v>
      </c>
      <c r="K12" s="48">
        <v>4</v>
      </c>
      <c r="L12" s="48">
        <v>4</v>
      </c>
      <c r="M12" s="48">
        <v>4</v>
      </c>
      <c r="N12" s="48">
        <v>3</v>
      </c>
      <c r="O12" s="48">
        <v>1</v>
      </c>
      <c r="P12" s="48">
        <v>1</v>
      </c>
      <c r="Q12" s="48">
        <v>1</v>
      </c>
      <c r="R12" s="48">
        <v>1</v>
      </c>
      <c r="S12" s="48">
        <v>1</v>
      </c>
      <c r="T12" s="48">
        <v>1</v>
      </c>
      <c r="U12" s="48">
        <v>1</v>
      </c>
      <c r="V12" s="48">
        <v>1</v>
      </c>
      <c r="W12" s="48">
        <v>1</v>
      </c>
      <c r="X12" s="48">
        <v>1</v>
      </c>
      <c r="Y12" s="48">
        <v>1</v>
      </c>
      <c r="Z12" s="58">
        <f t="shared" si="0"/>
        <v>54</v>
      </c>
      <c r="AA12" s="65"/>
      <c r="AB12" s="57">
        <v>4</v>
      </c>
      <c r="AC12" s="48" t="s">
        <v>83</v>
      </c>
      <c r="AD12" s="49" t="s">
        <v>38</v>
      </c>
      <c r="AE12" s="48">
        <v>4</v>
      </c>
      <c r="AF12" s="48">
        <v>4</v>
      </c>
      <c r="AG12" s="48">
        <v>4</v>
      </c>
      <c r="AH12" s="48">
        <v>4</v>
      </c>
      <c r="AI12" s="48">
        <v>4</v>
      </c>
      <c r="AJ12" s="48">
        <v>4</v>
      </c>
      <c r="AK12" s="48">
        <v>4</v>
      </c>
      <c r="AL12" s="48">
        <v>4</v>
      </c>
      <c r="AM12" s="48">
        <v>3</v>
      </c>
      <c r="AN12" s="48">
        <v>3</v>
      </c>
      <c r="AO12" s="48">
        <v>3</v>
      </c>
      <c r="AP12" s="48">
        <v>4</v>
      </c>
      <c r="AQ12" s="48">
        <v>3</v>
      </c>
      <c r="AR12" s="48">
        <v>2</v>
      </c>
      <c r="AS12" s="48">
        <v>2</v>
      </c>
      <c r="AT12" s="48">
        <v>2</v>
      </c>
      <c r="AU12" s="48">
        <v>2</v>
      </c>
      <c r="AV12" s="48">
        <v>2</v>
      </c>
      <c r="AW12" s="48">
        <v>2</v>
      </c>
      <c r="AX12" s="48">
        <v>2</v>
      </c>
      <c r="AY12" s="48">
        <v>2</v>
      </c>
      <c r="AZ12" s="48">
        <v>2</v>
      </c>
      <c r="BA12" s="48">
        <v>2</v>
      </c>
      <c r="BB12" s="48">
        <v>2</v>
      </c>
      <c r="BC12" s="48">
        <v>2</v>
      </c>
      <c r="BD12" s="48">
        <v>2</v>
      </c>
      <c r="BE12" s="58">
        <f t="shared" si="1"/>
        <v>74</v>
      </c>
    </row>
    <row r="13" spans="1:57" s="27" customFormat="1" x14ac:dyDescent="0.25">
      <c r="A13" s="57">
        <v>5</v>
      </c>
      <c r="B13" s="50" t="s">
        <v>78</v>
      </c>
      <c r="C13" s="49" t="s">
        <v>39</v>
      </c>
      <c r="D13" s="48">
        <v>3</v>
      </c>
      <c r="E13" s="48">
        <v>3</v>
      </c>
      <c r="F13" s="48">
        <v>4</v>
      </c>
      <c r="G13" s="48">
        <v>3</v>
      </c>
      <c r="H13" s="48">
        <v>4</v>
      </c>
      <c r="I13" s="48">
        <v>3</v>
      </c>
      <c r="J13" s="48">
        <v>4</v>
      </c>
      <c r="K13" s="48">
        <v>4</v>
      </c>
      <c r="L13" s="48">
        <v>3</v>
      </c>
      <c r="M13" s="48">
        <v>3</v>
      </c>
      <c r="N13" s="48">
        <v>4</v>
      </c>
      <c r="O13" s="48">
        <v>2</v>
      </c>
      <c r="P13" s="48">
        <v>1</v>
      </c>
      <c r="Q13" s="48">
        <v>1</v>
      </c>
      <c r="R13" s="48">
        <v>2</v>
      </c>
      <c r="S13" s="48">
        <v>1</v>
      </c>
      <c r="T13" s="48">
        <v>2</v>
      </c>
      <c r="U13" s="48">
        <v>1</v>
      </c>
      <c r="V13" s="48">
        <v>1</v>
      </c>
      <c r="W13" s="48">
        <v>2</v>
      </c>
      <c r="X13" s="48">
        <v>2</v>
      </c>
      <c r="Y13" s="48">
        <v>2</v>
      </c>
      <c r="Z13" s="58">
        <f t="shared" si="0"/>
        <v>55</v>
      </c>
      <c r="AA13" s="65"/>
      <c r="AB13" s="57">
        <v>5</v>
      </c>
      <c r="AC13" s="50" t="s">
        <v>78</v>
      </c>
      <c r="AD13" s="49" t="s">
        <v>39</v>
      </c>
      <c r="AE13" s="48">
        <v>4</v>
      </c>
      <c r="AF13" s="48">
        <v>3</v>
      </c>
      <c r="AG13" s="48">
        <v>3</v>
      </c>
      <c r="AH13" s="48">
        <v>3</v>
      </c>
      <c r="AI13" s="48">
        <v>3</v>
      </c>
      <c r="AJ13" s="48">
        <v>3</v>
      </c>
      <c r="AK13" s="48">
        <v>3</v>
      </c>
      <c r="AL13" s="48">
        <v>3</v>
      </c>
      <c r="AM13" s="48">
        <v>4</v>
      </c>
      <c r="AN13" s="48">
        <v>4</v>
      </c>
      <c r="AO13" s="48">
        <v>3</v>
      </c>
      <c r="AP13" s="48">
        <v>3</v>
      </c>
      <c r="AQ13" s="48">
        <v>3</v>
      </c>
      <c r="AR13" s="48">
        <v>1</v>
      </c>
      <c r="AS13" s="48">
        <v>1</v>
      </c>
      <c r="AT13" s="48">
        <v>1</v>
      </c>
      <c r="AU13" s="48">
        <v>1</v>
      </c>
      <c r="AV13" s="48">
        <v>1</v>
      </c>
      <c r="AW13" s="48">
        <v>1</v>
      </c>
      <c r="AX13" s="48">
        <v>1</v>
      </c>
      <c r="AY13" s="48">
        <v>1</v>
      </c>
      <c r="AZ13" s="48">
        <v>1</v>
      </c>
      <c r="BA13" s="48">
        <v>1</v>
      </c>
      <c r="BB13" s="48">
        <v>1</v>
      </c>
      <c r="BC13" s="48">
        <v>1</v>
      </c>
      <c r="BD13" s="48">
        <v>1</v>
      </c>
      <c r="BE13" s="58">
        <f t="shared" si="1"/>
        <v>55</v>
      </c>
    </row>
    <row r="14" spans="1:57" s="27" customFormat="1" x14ac:dyDescent="0.25">
      <c r="A14" s="57">
        <v>6</v>
      </c>
      <c r="B14" s="50" t="s">
        <v>79</v>
      </c>
      <c r="C14" s="49" t="s">
        <v>39</v>
      </c>
      <c r="D14" s="48">
        <v>4</v>
      </c>
      <c r="E14" s="48">
        <v>4</v>
      </c>
      <c r="F14" s="48">
        <v>4</v>
      </c>
      <c r="G14" s="48">
        <v>3</v>
      </c>
      <c r="H14" s="48">
        <v>4</v>
      </c>
      <c r="I14" s="48">
        <v>4</v>
      </c>
      <c r="J14" s="48">
        <v>4</v>
      </c>
      <c r="K14" s="48">
        <v>3</v>
      </c>
      <c r="L14" s="48">
        <v>4</v>
      </c>
      <c r="M14" s="48">
        <v>4</v>
      </c>
      <c r="N14" s="48">
        <v>3</v>
      </c>
      <c r="O14" s="48">
        <v>2</v>
      </c>
      <c r="P14" s="48">
        <v>2</v>
      </c>
      <c r="Q14" s="48">
        <v>2</v>
      </c>
      <c r="R14" s="48">
        <v>2</v>
      </c>
      <c r="S14" s="48">
        <v>2</v>
      </c>
      <c r="T14" s="48">
        <v>2</v>
      </c>
      <c r="U14" s="48">
        <v>2</v>
      </c>
      <c r="V14" s="48">
        <v>2</v>
      </c>
      <c r="W14" s="48">
        <v>2</v>
      </c>
      <c r="X14" s="48">
        <v>2</v>
      </c>
      <c r="Y14" s="48">
        <v>2</v>
      </c>
      <c r="Z14" s="58">
        <f t="shared" si="0"/>
        <v>63</v>
      </c>
      <c r="AA14" s="65"/>
      <c r="AB14" s="57">
        <v>6</v>
      </c>
      <c r="AC14" s="50" t="s">
        <v>79</v>
      </c>
      <c r="AD14" s="49" t="s">
        <v>39</v>
      </c>
      <c r="AE14" s="48">
        <v>4</v>
      </c>
      <c r="AF14" s="48">
        <v>3</v>
      </c>
      <c r="AG14" s="48">
        <v>3</v>
      </c>
      <c r="AH14" s="48">
        <v>4</v>
      </c>
      <c r="AI14" s="48">
        <v>4</v>
      </c>
      <c r="AJ14" s="48">
        <v>4</v>
      </c>
      <c r="AK14" s="48">
        <v>4</v>
      </c>
      <c r="AL14" s="48">
        <v>4</v>
      </c>
      <c r="AM14" s="48">
        <v>3</v>
      </c>
      <c r="AN14" s="48">
        <v>3</v>
      </c>
      <c r="AO14" s="48">
        <v>4</v>
      </c>
      <c r="AP14" s="48">
        <v>4</v>
      </c>
      <c r="AQ14" s="48">
        <v>4</v>
      </c>
      <c r="AR14" s="48">
        <v>2</v>
      </c>
      <c r="AS14" s="48">
        <v>2</v>
      </c>
      <c r="AT14" s="48">
        <v>2</v>
      </c>
      <c r="AU14" s="48">
        <v>2</v>
      </c>
      <c r="AV14" s="48">
        <v>2</v>
      </c>
      <c r="AW14" s="48">
        <v>2</v>
      </c>
      <c r="AX14" s="48">
        <v>2</v>
      </c>
      <c r="AY14" s="48">
        <v>1</v>
      </c>
      <c r="AZ14" s="48">
        <v>2</v>
      </c>
      <c r="BA14" s="48">
        <v>2</v>
      </c>
      <c r="BB14" s="48">
        <v>2</v>
      </c>
      <c r="BC14" s="48">
        <v>2</v>
      </c>
      <c r="BD14" s="48">
        <v>2</v>
      </c>
      <c r="BE14" s="58">
        <f t="shared" si="1"/>
        <v>73</v>
      </c>
    </row>
    <row r="15" spans="1:57" s="27" customFormat="1" x14ac:dyDescent="0.25">
      <c r="A15" s="57">
        <v>7</v>
      </c>
      <c r="B15" s="48" t="s">
        <v>82</v>
      </c>
      <c r="C15" s="49" t="s">
        <v>39</v>
      </c>
      <c r="D15" s="48">
        <v>3</v>
      </c>
      <c r="E15" s="48">
        <v>4</v>
      </c>
      <c r="F15" s="48">
        <v>4</v>
      </c>
      <c r="G15" s="48">
        <v>4</v>
      </c>
      <c r="H15" s="48">
        <v>3</v>
      </c>
      <c r="I15" s="48">
        <v>4</v>
      </c>
      <c r="J15" s="48">
        <v>4</v>
      </c>
      <c r="K15" s="48">
        <v>4</v>
      </c>
      <c r="L15" s="48">
        <v>4</v>
      </c>
      <c r="M15" s="48">
        <v>4</v>
      </c>
      <c r="N15" s="48">
        <v>4</v>
      </c>
      <c r="O15" s="48">
        <v>1</v>
      </c>
      <c r="P15" s="48">
        <v>2</v>
      </c>
      <c r="Q15" s="48">
        <v>2</v>
      </c>
      <c r="R15" s="48">
        <v>1</v>
      </c>
      <c r="S15" s="48">
        <v>2</v>
      </c>
      <c r="T15" s="48">
        <v>2</v>
      </c>
      <c r="U15" s="48">
        <v>2</v>
      </c>
      <c r="V15" s="48">
        <v>1</v>
      </c>
      <c r="W15" s="48">
        <v>2</v>
      </c>
      <c r="X15" s="48">
        <v>2</v>
      </c>
      <c r="Y15" s="48">
        <v>1</v>
      </c>
      <c r="Z15" s="58">
        <f t="shared" si="0"/>
        <v>60</v>
      </c>
      <c r="AA15" s="65"/>
      <c r="AB15" s="57">
        <v>7</v>
      </c>
      <c r="AC15" s="48" t="s">
        <v>82</v>
      </c>
      <c r="AD15" s="49" t="s">
        <v>39</v>
      </c>
      <c r="AE15" s="48">
        <v>4</v>
      </c>
      <c r="AF15" s="48">
        <v>4</v>
      </c>
      <c r="AG15" s="48">
        <v>4</v>
      </c>
      <c r="AH15" s="48">
        <v>4</v>
      </c>
      <c r="AI15" s="48">
        <v>4</v>
      </c>
      <c r="AJ15" s="48">
        <v>4</v>
      </c>
      <c r="AK15" s="48">
        <v>4</v>
      </c>
      <c r="AL15" s="48">
        <v>4</v>
      </c>
      <c r="AM15" s="48">
        <v>3</v>
      </c>
      <c r="AN15" s="48">
        <v>3</v>
      </c>
      <c r="AO15" s="48">
        <v>4</v>
      </c>
      <c r="AP15" s="48">
        <v>4</v>
      </c>
      <c r="AQ15" s="48">
        <v>4</v>
      </c>
      <c r="AR15" s="48">
        <v>2</v>
      </c>
      <c r="AS15" s="48">
        <v>2</v>
      </c>
      <c r="AT15" s="48">
        <v>2</v>
      </c>
      <c r="AU15" s="48">
        <v>2</v>
      </c>
      <c r="AV15" s="48">
        <v>2</v>
      </c>
      <c r="AW15" s="48">
        <v>2</v>
      </c>
      <c r="AX15" s="48">
        <v>2</v>
      </c>
      <c r="AY15" s="48">
        <v>1</v>
      </c>
      <c r="AZ15" s="48">
        <v>2</v>
      </c>
      <c r="BA15" s="48">
        <v>2</v>
      </c>
      <c r="BB15" s="48">
        <v>2</v>
      </c>
      <c r="BC15" s="48">
        <v>2</v>
      </c>
      <c r="BD15" s="48">
        <v>2</v>
      </c>
      <c r="BE15" s="58">
        <f t="shared" si="1"/>
        <v>75</v>
      </c>
    </row>
    <row r="16" spans="1:57" s="27" customFormat="1" x14ac:dyDescent="0.25">
      <c r="A16" s="57">
        <v>8</v>
      </c>
      <c r="B16" s="51" t="s">
        <v>77</v>
      </c>
      <c r="C16" s="49" t="s">
        <v>40</v>
      </c>
      <c r="D16" s="48">
        <v>4</v>
      </c>
      <c r="E16" s="48">
        <v>4</v>
      </c>
      <c r="F16" s="48">
        <v>3</v>
      </c>
      <c r="G16" s="48">
        <v>3</v>
      </c>
      <c r="H16" s="48">
        <v>4</v>
      </c>
      <c r="I16" s="48">
        <v>3</v>
      </c>
      <c r="J16" s="48">
        <v>3</v>
      </c>
      <c r="K16" s="48">
        <v>4</v>
      </c>
      <c r="L16" s="48">
        <v>3</v>
      </c>
      <c r="M16" s="48">
        <v>4</v>
      </c>
      <c r="N16" s="48">
        <v>4</v>
      </c>
      <c r="O16" s="48">
        <v>1</v>
      </c>
      <c r="P16" s="48">
        <v>1</v>
      </c>
      <c r="Q16" s="48">
        <v>2</v>
      </c>
      <c r="R16" s="48">
        <v>1</v>
      </c>
      <c r="S16" s="48">
        <v>2</v>
      </c>
      <c r="T16" s="48">
        <v>2</v>
      </c>
      <c r="U16" s="48">
        <v>1</v>
      </c>
      <c r="V16" s="48">
        <v>2</v>
      </c>
      <c r="W16" s="48">
        <v>2</v>
      </c>
      <c r="X16" s="48">
        <v>2</v>
      </c>
      <c r="Y16" s="48">
        <v>2</v>
      </c>
      <c r="Z16" s="58">
        <f t="shared" si="0"/>
        <v>57</v>
      </c>
      <c r="AA16" s="65"/>
      <c r="AB16" s="57">
        <v>8</v>
      </c>
      <c r="AC16" s="51" t="s">
        <v>77</v>
      </c>
      <c r="AD16" s="49" t="s">
        <v>40</v>
      </c>
      <c r="AE16" s="48">
        <v>4</v>
      </c>
      <c r="AF16" s="48">
        <v>4</v>
      </c>
      <c r="AG16" s="48">
        <v>4</v>
      </c>
      <c r="AH16" s="48">
        <v>3</v>
      </c>
      <c r="AI16" s="48">
        <v>3</v>
      </c>
      <c r="AJ16" s="48">
        <v>4</v>
      </c>
      <c r="AK16" s="48">
        <v>3</v>
      </c>
      <c r="AL16" s="48">
        <v>3</v>
      </c>
      <c r="AM16" s="48">
        <v>4</v>
      </c>
      <c r="AN16" s="48">
        <v>4</v>
      </c>
      <c r="AO16" s="48">
        <v>4</v>
      </c>
      <c r="AP16" s="48">
        <v>3</v>
      </c>
      <c r="AQ16" s="48">
        <v>3</v>
      </c>
      <c r="AR16" s="48">
        <v>1</v>
      </c>
      <c r="AS16" s="48">
        <v>1</v>
      </c>
      <c r="AT16" s="48">
        <v>1</v>
      </c>
      <c r="AU16" s="48">
        <v>1</v>
      </c>
      <c r="AV16" s="48">
        <v>1</v>
      </c>
      <c r="AW16" s="48">
        <v>1</v>
      </c>
      <c r="AX16" s="48">
        <v>1</v>
      </c>
      <c r="AY16" s="48">
        <v>2</v>
      </c>
      <c r="AZ16" s="48">
        <v>1</v>
      </c>
      <c r="BA16" s="48">
        <v>1</v>
      </c>
      <c r="BB16" s="48">
        <v>1</v>
      </c>
      <c r="BC16" s="48">
        <v>1</v>
      </c>
      <c r="BD16" s="48">
        <v>1</v>
      </c>
      <c r="BE16" s="58">
        <f t="shared" si="1"/>
        <v>60</v>
      </c>
    </row>
    <row r="17" spans="1:57" s="27" customFormat="1" x14ac:dyDescent="0.25">
      <c r="A17" s="57">
        <v>9</v>
      </c>
      <c r="B17" s="48" t="s">
        <v>76</v>
      </c>
      <c r="C17" s="49" t="s">
        <v>40</v>
      </c>
      <c r="D17" s="48">
        <v>3</v>
      </c>
      <c r="E17" s="48">
        <v>4</v>
      </c>
      <c r="F17" s="48">
        <v>3</v>
      </c>
      <c r="G17" s="48">
        <v>4</v>
      </c>
      <c r="H17" s="48">
        <v>4</v>
      </c>
      <c r="I17" s="48">
        <v>3</v>
      </c>
      <c r="J17" s="48">
        <v>4</v>
      </c>
      <c r="K17" s="48">
        <v>4</v>
      </c>
      <c r="L17" s="48">
        <v>3</v>
      </c>
      <c r="M17" s="48">
        <v>4</v>
      </c>
      <c r="N17" s="48">
        <v>4</v>
      </c>
      <c r="O17" s="48">
        <v>2</v>
      </c>
      <c r="P17" s="48">
        <v>2</v>
      </c>
      <c r="Q17" s="48">
        <v>1</v>
      </c>
      <c r="R17" s="48">
        <v>2</v>
      </c>
      <c r="S17" s="48">
        <v>2</v>
      </c>
      <c r="T17" s="48">
        <v>2</v>
      </c>
      <c r="U17" s="48">
        <v>2</v>
      </c>
      <c r="V17" s="48">
        <v>2</v>
      </c>
      <c r="W17" s="48">
        <v>2</v>
      </c>
      <c r="X17" s="48">
        <v>2</v>
      </c>
      <c r="Y17" s="48">
        <v>2</v>
      </c>
      <c r="Z17" s="58">
        <f t="shared" si="0"/>
        <v>61</v>
      </c>
      <c r="AA17" s="65"/>
      <c r="AB17" s="57">
        <v>9</v>
      </c>
      <c r="AC17" s="48" t="s">
        <v>76</v>
      </c>
      <c r="AD17" s="49" t="s">
        <v>40</v>
      </c>
      <c r="AE17" s="48">
        <v>4</v>
      </c>
      <c r="AF17" s="48">
        <v>4</v>
      </c>
      <c r="AG17" s="48">
        <v>4</v>
      </c>
      <c r="AH17" s="48">
        <v>3</v>
      </c>
      <c r="AI17" s="48">
        <v>3</v>
      </c>
      <c r="AJ17" s="48">
        <v>3</v>
      </c>
      <c r="AK17" s="48">
        <v>3</v>
      </c>
      <c r="AL17" s="48">
        <v>3</v>
      </c>
      <c r="AM17" s="48">
        <v>3</v>
      </c>
      <c r="AN17" s="48">
        <v>3</v>
      </c>
      <c r="AO17" s="48">
        <v>3</v>
      </c>
      <c r="AP17" s="48">
        <v>3</v>
      </c>
      <c r="AQ17" s="48">
        <v>3</v>
      </c>
      <c r="AR17" s="48">
        <v>2</v>
      </c>
      <c r="AS17" s="48">
        <v>2</v>
      </c>
      <c r="AT17" s="48">
        <v>2</v>
      </c>
      <c r="AU17" s="48">
        <v>2</v>
      </c>
      <c r="AV17" s="48">
        <v>2</v>
      </c>
      <c r="AW17" s="48">
        <v>2</v>
      </c>
      <c r="AX17" s="48">
        <v>2</v>
      </c>
      <c r="AY17" s="48">
        <v>1</v>
      </c>
      <c r="AZ17" s="48">
        <v>2</v>
      </c>
      <c r="BA17" s="48">
        <v>2</v>
      </c>
      <c r="BB17" s="48">
        <v>2</v>
      </c>
      <c r="BC17" s="48">
        <v>2</v>
      </c>
      <c r="BD17" s="48">
        <v>2</v>
      </c>
      <c r="BE17" s="58">
        <f t="shared" si="1"/>
        <v>67</v>
      </c>
    </row>
    <row r="18" spans="1:57" s="27" customFormat="1" x14ac:dyDescent="0.25">
      <c r="A18" s="57">
        <v>10</v>
      </c>
      <c r="B18" s="48" t="s">
        <v>70</v>
      </c>
      <c r="C18" s="49" t="s">
        <v>41</v>
      </c>
      <c r="D18" s="48">
        <v>4</v>
      </c>
      <c r="E18" s="48">
        <v>4</v>
      </c>
      <c r="F18" s="48">
        <v>4</v>
      </c>
      <c r="G18" s="48">
        <v>4</v>
      </c>
      <c r="H18" s="48">
        <v>4</v>
      </c>
      <c r="I18" s="48">
        <v>4</v>
      </c>
      <c r="J18" s="48">
        <v>4</v>
      </c>
      <c r="K18" s="48">
        <v>4</v>
      </c>
      <c r="L18" s="48">
        <v>4</v>
      </c>
      <c r="M18" s="48">
        <v>4</v>
      </c>
      <c r="N18" s="48">
        <v>4</v>
      </c>
      <c r="O18" s="48">
        <v>2</v>
      </c>
      <c r="P18" s="48">
        <v>2</v>
      </c>
      <c r="Q18" s="48">
        <v>2</v>
      </c>
      <c r="R18" s="48">
        <v>1</v>
      </c>
      <c r="S18" s="48">
        <v>2</v>
      </c>
      <c r="T18" s="48">
        <v>2</v>
      </c>
      <c r="U18" s="48">
        <v>1</v>
      </c>
      <c r="V18" s="48">
        <v>1</v>
      </c>
      <c r="W18" s="48">
        <v>2</v>
      </c>
      <c r="X18" s="48">
        <v>1</v>
      </c>
      <c r="Y18" s="48">
        <v>2</v>
      </c>
      <c r="Z18" s="58">
        <f t="shared" si="0"/>
        <v>62</v>
      </c>
      <c r="AA18" s="65"/>
      <c r="AB18" s="57">
        <v>10</v>
      </c>
      <c r="AC18" s="48" t="s">
        <v>70</v>
      </c>
      <c r="AD18" s="49" t="s">
        <v>41</v>
      </c>
      <c r="AE18" s="48">
        <v>4</v>
      </c>
      <c r="AF18" s="48">
        <v>4</v>
      </c>
      <c r="AG18" s="48">
        <v>4</v>
      </c>
      <c r="AH18" s="48">
        <v>4</v>
      </c>
      <c r="AI18" s="48">
        <v>4</v>
      </c>
      <c r="AJ18" s="48">
        <v>4</v>
      </c>
      <c r="AK18" s="48">
        <v>4</v>
      </c>
      <c r="AL18" s="48">
        <v>4</v>
      </c>
      <c r="AM18" s="48">
        <v>4</v>
      </c>
      <c r="AN18" s="48">
        <v>4</v>
      </c>
      <c r="AO18" s="48">
        <v>4</v>
      </c>
      <c r="AP18" s="48">
        <v>4</v>
      </c>
      <c r="AQ18" s="48">
        <v>4</v>
      </c>
      <c r="AR18" s="48">
        <v>1</v>
      </c>
      <c r="AS18" s="48">
        <v>1</v>
      </c>
      <c r="AT18" s="48">
        <v>1</v>
      </c>
      <c r="AU18" s="48">
        <v>1</v>
      </c>
      <c r="AV18" s="48">
        <v>1</v>
      </c>
      <c r="AW18" s="48">
        <v>1</v>
      </c>
      <c r="AX18" s="48">
        <v>1</v>
      </c>
      <c r="AY18" s="48">
        <v>2</v>
      </c>
      <c r="AZ18" s="48">
        <v>1</v>
      </c>
      <c r="BA18" s="48">
        <v>1</v>
      </c>
      <c r="BB18" s="48">
        <v>1</v>
      </c>
      <c r="BC18" s="48">
        <v>1</v>
      </c>
      <c r="BD18" s="48">
        <v>1</v>
      </c>
      <c r="BE18" s="58">
        <f t="shared" si="1"/>
        <v>66</v>
      </c>
    </row>
    <row r="19" spans="1:57" s="27" customFormat="1" x14ac:dyDescent="0.25">
      <c r="A19" s="57">
        <v>11</v>
      </c>
      <c r="B19" s="48" t="s">
        <v>71</v>
      </c>
      <c r="C19" s="49" t="s">
        <v>41</v>
      </c>
      <c r="D19" s="48">
        <v>4</v>
      </c>
      <c r="E19" s="48">
        <v>4</v>
      </c>
      <c r="F19" s="48">
        <v>4</v>
      </c>
      <c r="G19" s="48">
        <v>3</v>
      </c>
      <c r="H19" s="48">
        <v>4</v>
      </c>
      <c r="I19" s="48">
        <v>4</v>
      </c>
      <c r="J19" s="48">
        <v>4</v>
      </c>
      <c r="K19" s="48">
        <v>4</v>
      </c>
      <c r="L19" s="48">
        <v>4</v>
      </c>
      <c r="M19" s="48">
        <v>4</v>
      </c>
      <c r="N19" s="48">
        <v>4</v>
      </c>
      <c r="O19" s="48">
        <v>2</v>
      </c>
      <c r="P19" s="48">
        <v>1</v>
      </c>
      <c r="Q19" s="48">
        <v>1</v>
      </c>
      <c r="R19" s="48">
        <v>1</v>
      </c>
      <c r="S19" s="48">
        <v>2</v>
      </c>
      <c r="T19" s="48">
        <v>2</v>
      </c>
      <c r="U19" s="48">
        <v>2</v>
      </c>
      <c r="V19" s="48">
        <v>2</v>
      </c>
      <c r="W19" s="48">
        <v>1</v>
      </c>
      <c r="X19" s="48">
        <v>2</v>
      </c>
      <c r="Y19" s="48">
        <v>2</v>
      </c>
      <c r="Z19" s="58">
        <f t="shared" si="0"/>
        <v>61</v>
      </c>
      <c r="AA19" s="65"/>
      <c r="AB19" s="57">
        <v>11</v>
      </c>
      <c r="AC19" s="48" t="s">
        <v>71</v>
      </c>
      <c r="AD19" s="49" t="s">
        <v>41</v>
      </c>
      <c r="AE19" s="48">
        <v>4</v>
      </c>
      <c r="AF19" s="48">
        <v>4</v>
      </c>
      <c r="AG19" s="48">
        <v>4</v>
      </c>
      <c r="AH19" s="48">
        <v>4</v>
      </c>
      <c r="AI19" s="48">
        <v>4</v>
      </c>
      <c r="AJ19" s="48">
        <v>3</v>
      </c>
      <c r="AK19" s="48">
        <v>4</v>
      </c>
      <c r="AL19" s="48">
        <v>4</v>
      </c>
      <c r="AM19" s="48">
        <v>3</v>
      </c>
      <c r="AN19" s="48">
        <v>4</v>
      </c>
      <c r="AO19" s="48">
        <v>3</v>
      </c>
      <c r="AP19" s="48">
        <v>4</v>
      </c>
      <c r="AQ19" s="48">
        <v>4</v>
      </c>
      <c r="AR19" s="48">
        <v>2</v>
      </c>
      <c r="AS19" s="48">
        <v>2</v>
      </c>
      <c r="AT19" s="48">
        <v>2</v>
      </c>
      <c r="AU19" s="48">
        <v>2</v>
      </c>
      <c r="AV19" s="48">
        <v>2</v>
      </c>
      <c r="AW19" s="48">
        <v>2</v>
      </c>
      <c r="AX19" s="48">
        <v>2</v>
      </c>
      <c r="AY19" s="48">
        <v>1</v>
      </c>
      <c r="AZ19" s="48">
        <v>2</v>
      </c>
      <c r="BA19" s="48">
        <v>2</v>
      </c>
      <c r="BB19" s="48">
        <v>2</v>
      </c>
      <c r="BC19" s="48">
        <v>2</v>
      </c>
      <c r="BD19" s="48">
        <v>2</v>
      </c>
      <c r="BE19" s="58">
        <f t="shared" si="1"/>
        <v>74</v>
      </c>
    </row>
    <row r="20" spans="1:57" s="27" customFormat="1" x14ac:dyDescent="0.25">
      <c r="A20" s="57">
        <v>12</v>
      </c>
      <c r="B20" s="48" t="s">
        <v>81</v>
      </c>
      <c r="C20" s="49" t="s">
        <v>41</v>
      </c>
      <c r="D20" s="48">
        <v>4</v>
      </c>
      <c r="E20" s="48">
        <v>3</v>
      </c>
      <c r="F20" s="48">
        <v>3</v>
      </c>
      <c r="G20" s="48">
        <v>4</v>
      </c>
      <c r="H20" s="48">
        <v>3</v>
      </c>
      <c r="I20" s="48">
        <v>4</v>
      </c>
      <c r="J20" s="48">
        <v>4</v>
      </c>
      <c r="K20" s="48">
        <v>4</v>
      </c>
      <c r="L20" s="48">
        <v>3</v>
      </c>
      <c r="M20" s="48">
        <v>4</v>
      </c>
      <c r="N20" s="48">
        <v>4</v>
      </c>
      <c r="O20" s="48">
        <v>1</v>
      </c>
      <c r="P20" s="48">
        <v>1</v>
      </c>
      <c r="Q20" s="48">
        <v>1</v>
      </c>
      <c r="R20" s="48">
        <v>2</v>
      </c>
      <c r="S20" s="48">
        <v>2</v>
      </c>
      <c r="T20" s="48">
        <v>1</v>
      </c>
      <c r="U20" s="48">
        <v>2</v>
      </c>
      <c r="V20" s="48">
        <v>2</v>
      </c>
      <c r="W20" s="48">
        <v>2</v>
      </c>
      <c r="X20" s="48">
        <v>2</v>
      </c>
      <c r="Y20" s="48">
        <v>2</v>
      </c>
      <c r="Z20" s="58">
        <f t="shared" si="0"/>
        <v>58</v>
      </c>
      <c r="AA20" s="65"/>
      <c r="AB20" s="57">
        <v>12</v>
      </c>
      <c r="AC20" s="48" t="s">
        <v>81</v>
      </c>
      <c r="AD20" s="49" t="s">
        <v>41</v>
      </c>
      <c r="AE20" s="48">
        <v>4</v>
      </c>
      <c r="AF20" s="48">
        <v>4</v>
      </c>
      <c r="AG20" s="48">
        <v>4</v>
      </c>
      <c r="AH20" s="48">
        <v>4</v>
      </c>
      <c r="AI20" s="48">
        <v>4</v>
      </c>
      <c r="AJ20" s="48">
        <v>4</v>
      </c>
      <c r="AK20" s="48">
        <v>4</v>
      </c>
      <c r="AL20" s="48">
        <v>4</v>
      </c>
      <c r="AM20" s="48">
        <v>4</v>
      </c>
      <c r="AN20" s="48">
        <v>3</v>
      </c>
      <c r="AO20" s="48">
        <v>4</v>
      </c>
      <c r="AP20" s="48">
        <v>4</v>
      </c>
      <c r="AQ20" s="48">
        <v>4</v>
      </c>
      <c r="AR20" s="48">
        <v>1</v>
      </c>
      <c r="AS20" s="48">
        <v>1</v>
      </c>
      <c r="AT20" s="48">
        <v>2</v>
      </c>
      <c r="AU20" s="48">
        <v>1</v>
      </c>
      <c r="AV20" s="48">
        <v>2</v>
      </c>
      <c r="AW20" s="48">
        <v>1</v>
      </c>
      <c r="AX20" s="48">
        <v>2</v>
      </c>
      <c r="AY20" s="48">
        <v>1</v>
      </c>
      <c r="AZ20" s="48">
        <v>2</v>
      </c>
      <c r="BA20" s="48">
        <v>1</v>
      </c>
      <c r="BB20" s="48">
        <v>1</v>
      </c>
      <c r="BC20" s="48">
        <v>2</v>
      </c>
      <c r="BD20" s="48">
        <v>1</v>
      </c>
      <c r="BE20" s="58">
        <f t="shared" si="1"/>
        <v>69</v>
      </c>
    </row>
    <row r="21" spans="1:57" s="27" customFormat="1" ht="30" x14ac:dyDescent="0.25">
      <c r="A21" s="57">
        <v>13</v>
      </c>
      <c r="B21" s="50" t="s">
        <v>80</v>
      </c>
      <c r="C21" s="52" t="s">
        <v>42</v>
      </c>
      <c r="D21" s="48">
        <v>3</v>
      </c>
      <c r="E21" s="48">
        <v>3</v>
      </c>
      <c r="F21" s="48">
        <v>4</v>
      </c>
      <c r="G21" s="48">
        <v>3</v>
      </c>
      <c r="H21" s="48">
        <v>4</v>
      </c>
      <c r="I21" s="48">
        <v>3</v>
      </c>
      <c r="J21" s="48">
        <v>4</v>
      </c>
      <c r="K21" s="48">
        <v>3</v>
      </c>
      <c r="L21" s="48">
        <v>4</v>
      </c>
      <c r="M21" s="48">
        <v>4</v>
      </c>
      <c r="N21" s="48">
        <v>3</v>
      </c>
      <c r="O21" s="48">
        <v>1</v>
      </c>
      <c r="P21" s="48">
        <v>2</v>
      </c>
      <c r="Q21" s="48">
        <v>1</v>
      </c>
      <c r="R21" s="48">
        <v>2</v>
      </c>
      <c r="S21" s="48">
        <v>1</v>
      </c>
      <c r="T21" s="48">
        <v>2</v>
      </c>
      <c r="U21" s="48">
        <v>1</v>
      </c>
      <c r="V21" s="48">
        <v>1</v>
      </c>
      <c r="W21" s="48">
        <v>1</v>
      </c>
      <c r="X21" s="48">
        <v>1</v>
      </c>
      <c r="Y21" s="48">
        <v>2</v>
      </c>
      <c r="Z21" s="58">
        <f t="shared" si="0"/>
        <v>53</v>
      </c>
      <c r="AA21" s="65"/>
      <c r="AB21" s="57">
        <v>13</v>
      </c>
      <c r="AC21" s="50" t="s">
        <v>80</v>
      </c>
      <c r="AD21" s="52" t="s">
        <v>42</v>
      </c>
      <c r="AE21" s="48">
        <v>4</v>
      </c>
      <c r="AF21" s="48">
        <v>3</v>
      </c>
      <c r="AG21" s="48">
        <v>3</v>
      </c>
      <c r="AH21" s="48">
        <v>4</v>
      </c>
      <c r="AI21" s="48">
        <v>4</v>
      </c>
      <c r="AJ21" s="48">
        <v>4</v>
      </c>
      <c r="AK21" s="48">
        <v>4</v>
      </c>
      <c r="AL21" s="48">
        <v>4</v>
      </c>
      <c r="AM21" s="48">
        <v>4</v>
      </c>
      <c r="AN21" s="48">
        <v>4</v>
      </c>
      <c r="AO21" s="48">
        <v>4</v>
      </c>
      <c r="AP21" s="48">
        <v>4</v>
      </c>
      <c r="AQ21" s="48">
        <v>4</v>
      </c>
      <c r="AR21" s="48">
        <v>1</v>
      </c>
      <c r="AS21" s="48">
        <v>1</v>
      </c>
      <c r="AT21" s="48">
        <v>1</v>
      </c>
      <c r="AU21" s="48">
        <v>1</v>
      </c>
      <c r="AV21" s="48">
        <v>1</v>
      </c>
      <c r="AW21" s="48">
        <v>1</v>
      </c>
      <c r="AX21" s="48">
        <v>1</v>
      </c>
      <c r="AY21" s="48">
        <v>2</v>
      </c>
      <c r="AZ21" s="48">
        <v>1</v>
      </c>
      <c r="BA21" s="48">
        <v>1</v>
      </c>
      <c r="BB21" s="48">
        <v>1</v>
      </c>
      <c r="BC21" s="48">
        <v>1</v>
      </c>
      <c r="BD21" s="48">
        <v>1</v>
      </c>
      <c r="BE21" s="58">
        <f t="shared" si="1"/>
        <v>64</v>
      </c>
    </row>
    <row r="22" spans="1:57" x14ac:dyDescent="0.25">
      <c r="A22" s="57">
        <v>14</v>
      </c>
      <c r="B22" s="48" t="s">
        <v>43</v>
      </c>
      <c r="C22" s="49" t="s">
        <v>44</v>
      </c>
      <c r="D22" s="48">
        <v>4</v>
      </c>
      <c r="E22" s="48">
        <v>4</v>
      </c>
      <c r="F22" s="48">
        <v>4</v>
      </c>
      <c r="G22" s="48">
        <v>4</v>
      </c>
      <c r="H22" s="48">
        <v>4</v>
      </c>
      <c r="I22" s="48">
        <v>4</v>
      </c>
      <c r="J22" s="48">
        <v>4</v>
      </c>
      <c r="K22" s="48">
        <v>4</v>
      </c>
      <c r="L22" s="48">
        <v>4</v>
      </c>
      <c r="M22" s="48">
        <v>4</v>
      </c>
      <c r="N22" s="48">
        <v>4</v>
      </c>
      <c r="O22" s="48">
        <v>2</v>
      </c>
      <c r="P22" s="48">
        <v>2</v>
      </c>
      <c r="Q22" s="48">
        <v>2</v>
      </c>
      <c r="R22" s="48">
        <v>2</v>
      </c>
      <c r="S22" s="48">
        <v>2</v>
      </c>
      <c r="T22" s="48">
        <v>2</v>
      </c>
      <c r="U22" s="48">
        <v>2</v>
      </c>
      <c r="V22" s="48">
        <v>1</v>
      </c>
      <c r="W22" s="48">
        <v>2</v>
      </c>
      <c r="X22" s="48">
        <v>2</v>
      </c>
      <c r="Y22" s="48">
        <v>2</v>
      </c>
      <c r="Z22" s="58">
        <f t="shared" si="0"/>
        <v>65</v>
      </c>
      <c r="AA22" s="65"/>
      <c r="AB22" s="57">
        <v>14</v>
      </c>
      <c r="AC22" s="48" t="s">
        <v>43</v>
      </c>
      <c r="AD22" s="49" t="s">
        <v>44</v>
      </c>
      <c r="AE22" s="48">
        <v>4</v>
      </c>
      <c r="AF22" s="48">
        <v>4</v>
      </c>
      <c r="AG22" s="48">
        <v>4</v>
      </c>
      <c r="AH22" s="48">
        <v>4</v>
      </c>
      <c r="AI22" s="48">
        <v>4</v>
      </c>
      <c r="AJ22" s="48">
        <v>3</v>
      </c>
      <c r="AK22" s="48">
        <v>4</v>
      </c>
      <c r="AL22" s="48">
        <v>4</v>
      </c>
      <c r="AM22" s="48">
        <v>3</v>
      </c>
      <c r="AN22" s="48">
        <v>4</v>
      </c>
      <c r="AO22" s="48">
        <v>3</v>
      </c>
      <c r="AP22" s="48">
        <v>4</v>
      </c>
      <c r="AQ22" s="48">
        <v>4</v>
      </c>
      <c r="AR22" s="48">
        <v>2</v>
      </c>
      <c r="AS22" s="48">
        <v>2</v>
      </c>
      <c r="AT22" s="48">
        <v>2</v>
      </c>
      <c r="AU22" s="48">
        <v>2</v>
      </c>
      <c r="AV22" s="48">
        <v>2</v>
      </c>
      <c r="AW22" s="48">
        <v>2</v>
      </c>
      <c r="AX22" s="48">
        <v>2</v>
      </c>
      <c r="AY22" s="48">
        <v>2</v>
      </c>
      <c r="AZ22" s="48">
        <v>2</v>
      </c>
      <c r="BA22" s="48">
        <v>2</v>
      </c>
      <c r="BB22" s="48">
        <v>2</v>
      </c>
      <c r="BC22" s="48">
        <v>2</v>
      </c>
      <c r="BD22" s="48">
        <v>2</v>
      </c>
      <c r="BE22" s="58">
        <f t="shared" si="1"/>
        <v>75</v>
      </c>
    </row>
    <row r="23" spans="1:57" x14ac:dyDescent="0.25">
      <c r="A23" s="57">
        <v>15</v>
      </c>
      <c r="B23" s="48" t="s">
        <v>72</v>
      </c>
      <c r="C23" s="49" t="s">
        <v>44</v>
      </c>
      <c r="D23" s="48">
        <v>3</v>
      </c>
      <c r="E23" s="48">
        <v>4</v>
      </c>
      <c r="F23" s="48">
        <v>3</v>
      </c>
      <c r="G23" s="48">
        <v>3</v>
      </c>
      <c r="H23" s="48">
        <v>3</v>
      </c>
      <c r="I23" s="48">
        <v>4</v>
      </c>
      <c r="J23" s="48">
        <v>3</v>
      </c>
      <c r="K23" s="48">
        <v>4</v>
      </c>
      <c r="L23" s="48">
        <v>3</v>
      </c>
      <c r="M23" s="48">
        <v>3</v>
      </c>
      <c r="N23" s="48">
        <v>4</v>
      </c>
      <c r="O23" s="48">
        <v>2</v>
      </c>
      <c r="P23" s="48">
        <v>1</v>
      </c>
      <c r="Q23" s="48">
        <v>1</v>
      </c>
      <c r="R23" s="48">
        <v>1</v>
      </c>
      <c r="S23" s="48">
        <v>1</v>
      </c>
      <c r="T23" s="48">
        <v>2</v>
      </c>
      <c r="U23" s="48">
        <v>2</v>
      </c>
      <c r="V23" s="48">
        <v>1</v>
      </c>
      <c r="W23" s="48">
        <v>1</v>
      </c>
      <c r="X23" s="48">
        <v>1</v>
      </c>
      <c r="Y23" s="48">
        <v>2</v>
      </c>
      <c r="Z23" s="58">
        <f t="shared" si="0"/>
        <v>52</v>
      </c>
      <c r="AA23" s="65"/>
      <c r="AB23" s="57">
        <v>15</v>
      </c>
      <c r="AC23" s="48" t="s">
        <v>72</v>
      </c>
      <c r="AD23" s="49" t="s">
        <v>44</v>
      </c>
      <c r="AE23" s="48">
        <v>3</v>
      </c>
      <c r="AF23" s="48">
        <v>4</v>
      </c>
      <c r="AG23" s="48">
        <v>4</v>
      </c>
      <c r="AH23" s="48">
        <v>4</v>
      </c>
      <c r="AI23" s="48">
        <v>4</v>
      </c>
      <c r="AJ23" s="48">
        <v>4</v>
      </c>
      <c r="AK23" s="48">
        <v>4</v>
      </c>
      <c r="AL23" s="48">
        <v>4</v>
      </c>
      <c r="AM23" s="48">
        <v>3</v>
      </c>
      <c r="AN23" s="48">
        <v>4</v>
      </c>
      <c r="AO23" s="48">
        <v>4</v>
      </c>
      <c r="AP23" s="48">
        <v>4</v>
      </c>
      <c r="AQ23" s="48">
        <v>4</v>
      </c>
      <c r="AR23" s="48">
        <v>1</v>
      </c>
      <c r="AS23" s="48">
        <v>1</v>
      </c>
      <c r="AT23" s="48">
        <v>1</v>
      </c>
      <c r="AU23" s="48">
        <v>1</v>
      </c>
      <c r="AV23" s="48">
        <v>1</v>
      </c>
      <c r="AW23" s="48">
        <v>1</v>
      </c>
      <c r="AX23" s="48">
        <v>1</v>
      </c>
      <c r="AY23" s="48">
        <v>1</v>
      </c>
      <c r="AZ23" s="48">
        <v>1</v>
      </c>
      <c r="BA23" s="48">
        <v>1</v>
      </c>
      <c r="BB23" s="48">
        <v>1</v>
      </c>
      <c r="BC23" s="48">
        <v>1</v>
      </c>
      <c r="BD23" s="48">
        <v>1</v>
      </c>
      <c r="BE23" s="58">
        <f t="shared" si="1"/>
        <v>63</v>
      </c>
    </row>
    <row r="24" spans="1:57" s="27" customFormat="1" x14ac:dyDescent="0.25">
      <c r="A24" s="57">
        <v>16</v>
      </c>
      <c r="B24" s="48" t="s">
        <v>45</v>
      </c>
      <c r="C24" s="49" t="s">
        <v>44</v>
      </c>
      <c r="D24" s="48">
        <v>4</v>
      </c>
      <c r="E24" s="48">
        <v>3</v>
      </c>
      <c r="F24" s="48">
        <v>4</v>
      </c>
      <c r="G24" s="48">
        <v>3</v>
      </c>
      <c r="H24" s="48">
        <v>4</v>
      </c>
      <c r="I24" s="48">
        <v>3</v>
      </c>
      <c r="J24" s="48">
        <v>4</v>
      </c>
      <c r="K24" s="48">
        <v>4</v>
      </c>
      <c r="L24" s="48">
        <v>4</v>
      </c>
      <c r="M24" s="48">
        <v>4</v>
      </c>
      <c r="N24" s="48">
        <v>4</v>
      </c>
      <c r="O24" s="48">
        <v>2</v>
      </c>
      <c r="P24" s="48">
        <v>2</v>
      </c>
      <c r="Q24" s="48">
        <v>2</v>
      </c>
      <c r="R24" s="48">
        <v>2</v>
      </c>
      <c r="S24" s="48">
        <v>2</v>
      </c>
      <c r="T24" s="48">
        <v>2</v>
      </c>
      <c r="U24" s="48">
        <v>2</v>
      </c>
      <c r="V24" s="48">
        <v>2</v>
      </c>
      <c r="W24" s="48">
        <v>1</v>
      </c>
      <c r="X24" s="48">
        <v>2</v>
      </c>
      <c r="Y24" s="48">
        <v>2</v>
      </c>
      <c r="Z24" s="58">
        <f t="shared" si="0"/>
        <v>62</v>
      </c>
      <c r="AA24" s="65"/>
      <c r="AB24" s="57">
        <v>16</v>
      </c>
      <c r="AC24" s="48" t="s">
        <v>45</v>
      </c>
      <c r="AD24" s="49" t="s">
        <v>44</v>
      </c>
      <c r="AE24" s="48">
        <v>4</v>
      </c>
      <c r="AF24" s="48">
        <v>4</v>
      </c>
      <c r="AG24" s="48">
        <v>4</v>
      </c>
      <c r="AH24" s="48">
        <v>4</v>
      </c>
      <c r="AI24" s="48">
        <v>4</v>
      </c>
      <c r="AJ24" s="48">
        <v>4</v>
      </c>
      <c r="AK24" s="48">
        <v>4</v>
      </c>
      <c r="AL24" s="48">
        <v>4</v>
      </c>
      <c r="AM24" s="48">
        <v>4</v>
      </c>
      <c r="AN24" s="48">
        <v>4</v>
      </c>
      <c r="AO24" s="48">
        <v>4</v>
      </c>
      <c r="AP24" s="48">
        <v>4</v>
      </c>
      <c r="AQ24" s="48">
        <v>4</v>
      </c>
      <c r="AR24" s="48">
        <v>2</v>
      </c>
      <c r="AS24" s="48">
        <v>2</v>
      </c>
      <c r="AT24" s="48">
        <v>2</v>
      </c>
      <c r="AU24" s="48">
        <v>2</v>
      </c>
      <c r="AV24" s="48">
        <v>2</v>
      </c>
      <c r="AW24" s="48">
        <v>2</v>
      </c>
      <c r="AX24" s="48">
        <v>2</v>
      </c>
      <c r="AY24" s="48">
        <v>2</v>
      </c>
      <c r="AZ24" s="48">
        <v>2</v>
      </c>
      <c r="BA24" s="48">
        <v>2</v>
      </c>
      <c r="BB24" s="48">
        <v>2</v>
      </c>
      <c r="BC24" s="48">
        <v>2</v>
      </c>
      <c r="BD24" s="48">
        <v>2</v>
      </c>
      <c r="BE24" s="58">
        <f t="shared" si="1"/>
        <v>78</v>
      </c>
    </row>
    <row r="25" spans="1:57" s="27" customFormat="1" x14ac:dyDescent="0.25">
      <c r="A25" s="57">
        <v>17</v>
      </c>
      <c r="B25" s="48" t="s">
        <v>57</v>
      </c>
      <c r="C25" s="49" t="s">
        <v>44</v>
      </c>
      <c r="D25" s="48">
        <v>4</v>
      </c>
      <c r="E25" s="48">
        <v>3</v>
      </c>
      <c r="F25" s="48">
        <v>4</v>
      </c>
      <c r="G25" s="48">
        <v>3</v>
      </c>
      <c r="H25" s="48">
        <v>4</v>
      </c>
      <c r="I25" s="48">
        <v>3</v>
      </c>
      <c r="J25" s="48">
        <v>4</v>
      </c>
      <c r="K25" s="48">
        <v>4</v>
      </c>
      <c r="L25" s="48">
        <v>3</v>
      </c>
      <c r="M25" s="48">
        <v>3</v>
      </c>
      <c r="N25" s="48">
        <v>4</v>
      </c>
      <c r="O25" s="48">
        <v>1</v>
      </c>
      <c r="P25" s="48">
        <v>2</v>
      </c>
      <c r="Q25" s="48">
        <v>2</v>
      </c>
      <c r="R25" s="48">
        <v>2</v>
      </c>
      <c r="S25" s="48">
        <v>2</v>
      </c>
      <c r="T25" s="48">
        <v>1</v>
      </c>
      <c r="U25" s="48">
        <v>1</v>
      </c>
      <c r="V25" s="48">
        <v>2</v>
      </c>
      <c r="W25" s="48">
        <v>2</v>
      </c>
      <c r="X25" s="48">
        <v>1</v>
      </c>
      <c r="Y25" s="48">
        <v>2</v>
      </c>
      <c r="Z25" s="58">
        <f t="shared" si="0"/>
        <v>57</v>
      </c>
      <c r="AA25" s="65"/>
      <c r="AB25" s="57">
        <v>17</v>
      </c>
      <c r="AC25" s="48" t="s">
        <v>57</v>
      </c>
      <c r="AD25" s="49" t="s">
        <v>44</v>
      </c>
      <c r="AE25" s="48">
        <v>3</v>
      </c>
      <c r="AF25" s="48">
        <v>3</v>
      </c>
      <c r="AG25" s="48">
        <v>3</v>
      </c>
      <c r="AH25" s="48">
        <v>4</v>
      </c>
      <c r="AI25" s="48">
        <v>4</v>
      </c>
      <c r="AJ25" s="48">
        <v>3</v>
      </c>
      <c r="AK25" s="48">
        <v>4</v>
      </c>
      <c r="AL25" s="48">
        <v>4</v>
      </c>
      <c r="AM25" s="48">
        <v>3</v>
      </c>
      <c r="AN25" s="48">
        <v>4</v>
      </c>
      <c r="AO25" s="48">
        <v>3</v>
      </c>
      <c r="AP25" s="48">
        <v>4</v>
      </c>
      <c r="AQ25" s="48">
        <v>4</v>
      </c>
      <c r="AR25" s="48">
        <v>1</v>
      </c>
      <c r="AS25" s="48">
        <v>1</v>
      </c>
      <c r="AT25" s="48">
        <v>1</v>
      </c>
      <c r="AU25" s="48">
        <v>1</v>
      </c>
      <c r="AV25" s="48">
        <v>1</v>
      </c>
      <c r="AW25" s="48">
        <v>1</v>
      </c>
      <c r="AX25" s="48">
        <v>1</v>
      </c>
      <c r="AY25" s="48">
        <v>1</v>
      </c>
      <c r="AZ25" s="48">
        <v>1</v>
      </c>
      <c r="BA25" s="48">
        <v>1</v>
      </c>
      <c r="BB25" s="48">
        <v>1</v>
      </c>
      <c r="BC25" s="48">
        <v>1</v>
      </c>
      <c r="BD25" s="48">
        <v>1</v>
      </c>
      <c r="BE25" s="58">
        <f t="shared" si="1"/>
        <v>59</v>
      </c>
    </row>
    <row r="26" spans="1:57" s="27" customFormat="1" x14ac:dyDescent="0.25">
      <c r="A26" s="57">
        <v>18</v>
      </c>
      <c r="B26" s="48" t="s">
        <v>58</v>
      </c>
      <c r="C26" s="49" t="s">
        <v>44</v>
      </c>
      <c r="D26" s="48">
        <v>3</v>
      </c>
      <c r="E26" s="48">
        <v>3</v>
      </c>
      <c r="F26" s="48">
        <v>4</v>
      </c>
      <c r="G26" s="48">
        <v>3</v>
      </c>
      <c r="H26" s="48">
        <v>3</v>
      </c>
      <c r="I26" s="48">
        <v>4</v>
      </c>
      <c r="J26" s="48">
        <v>4</v>
      </c>
      <c r="K26" s="48">
        <v>3</v>
      </c>
      <c r="L26" s="48">
        <v>4</v>
      </c>
      <c r="M26" s="48">
        <v>4</v>
      </c>
      <c r="N26" s="48">
        <v>4</v>
      </c>
      <c r="O26" s="48">
        <v>2</v>
      </c>
      <c r="P26" s="48">
        <v>2</v>
      </c>
      <c r="Q26" s="48">
        <v>2</v>
      </c>
      <c r="R26" s="48">
        <v>2</v>
      </c>
      <c r="S26" s="48">
        <v>2</v>
      </c>
      <c r="T26" s="48">
        <v>2</v>
      </c>
      <c r="U26" s="48">
        <v>2</v>
      </c>
      <c r="V26" s="48">
        <v>1</v>
      </c>
      <c r="W26" s="48">
        <v>2</v>
      </c>
      <c r="X26" s="48">
        <v>1</v>
      </c>
      <c r="Y26" s="48">
        <v>2</v>
      </c>
      <c r="Z26" s="58">
        <f t="shared" si="0"/>
        <v>59</v>
      </c>
      <c r="AA26" s="65"/>
      <c r="AB26" s="57">
        <v>18</v>
      </c>
      <c r="AC26" s="48" t="s">
        <v>58</v>
      </c>
      <c r="AD26" s="49" t="s">
        <v>44</v>
      </c>
      <c r="AE26" s="48">
        <v>3</v>
      </c>
      <c r="AF26" s="48">
        <v>3</v>
      </c>
      <c r="AG26" s="48">
        <v>3</v>
      </c>
      <c r="AH26" s="48">
        <v>4</v>
      </c>
      <c r="AI26" s="48">
        <v>4</v>
      </c>
      <c r="AJ26" s="48">
        <v>4</v>
      </c>
      <c r="AK26" s="48">
        <v>4</v>
      </c>
      <c r="AL26" s="48">
        <v>4</v>
      </c>
      <c r="AM26" s="48">
        <v>4</v>
      </c>
      <c r="AN26" s="48">
        <v>4</v>
      </c>
      <c r="AO26" s="48">
        <v>4</v>
      </c>
      <c r="AP26" s="48">
        <v>4</v>
      </c>
      <c r="AQ26" s="48">
        <v>4</v>
      </c>
      <c r="AR26" s="48">
        <v>2</v>
      </c>
      <c r="AS26" s="48">
        <v>2</v>
      </c>
      <c r="AT26" s="48">
        <v>2</v>
      </c>
      <c r="AU26" s="48">
        <v>2</v>
      </c>
      <c r="AV26" s="48">
        <v>2</v>
      </c>
      <c r="AW26" s="48">
        <v>2</v>
      </c>
      <c r="AX26" s="48">
        <v>2</v>
      </c>
      <c r="AY26" s="48">
        <v>2</v>
      </c>
      <c r="AZ26" s="48">
        <v>2</v>
      </c>
      <c r="BA26" s="48">
        <v>2</v>
      </c>
      <c r="BB26" s="48">
        <v>2</v>
      </c>
      <c r="BC26" s="48">
        <v>2</v>
      </c>
      <c r="BD26" s="48">
        <v>2</v>
      </c>
      <c r="BE26" s="58">
        <f t="shared" si="1"/>
        <v>75</v>
      </c>
    </row>
    <row r="27" spans="1:57" s="27" customFormat="1" x14ac:dyDescent="0.25">
      <c r="A27" s="57">
        <v>19</v>
      </c>
      <c r="B27" s="48" t="s">
        <v>47</v>
      </c>
      <c r="C27" s="49" t="s">
        <v>48</v>
      </c>
      <c r="D27" s="48">
        <v>4</v>
      </c>
      <c r="E27" s="48">
        <v>4</v>
      </c>
      <c r="F27" s="48">
        <v>4</v>
      </c>
      <c r="G27" s="48">
        <v>4</v>
      </c>
      <c r="H27" s="48">
        <v>3</v>
      </c>
      <c r="I27" s="48">
        <v>3</v>
      </c>
      <c r="J27" s="48">
        <v>3</v>
      </c>
      <c r="K27" s="48">
        <v>4</v>
      </c>
      <c r="L27" s="48">
        <v>4</v>
      </c>
      <c r="M27" s="48">
        <v>4</v>
      </c>
      <c r="N27" s="48">
        <v>4</v>
      </c>
      <c r="O27" s="48">
        <v>1</v>
      </c>
      <c r="P27" s="48">
        <v>1</v>
      </c>
      <c r="Q27" s="48">
        <v>1</v>
      </c>
      <c r="R27" s="48">
        <v>1</v>
      </c>
      <c r="S27" s="48">
        <v>1</v>
      </c>
      <c r="T27" s="48">
        <v>1</v>
      </c>
      <c r="U27" s="48">
        <v>1</v>
      </c>
      <c r="V27" s="48">
        <v>1</v>
      </c>
      <c r="W27" s="48">
        <v>1</v>
      </c>
      <c r="X27" s="48">
        <v>1</v>
      </c>
      <c r="Y27" s="48">
        <v>1</v>
      </c>
      <c r="Z27" s="58">
        <f t="shared" si="0"/>
        <v>52</v>
      </c>
      <c r="AA27" s="65"/>
      <c r="AB27" s="57">
        <v>19</v>
      </c>
      <c r="AC27" s="48" t="s">
        <v>47</v>
      </c>
      <c r="AD27" s="49" t="s">
        <v>48</v>
      </c>
      <c r="AE27" s="48">
        <v>3</v>
      </c>
      <c r="AF27" s="48">
        <v>4</v>
      </c>
      <c r="AG27" s="48">
        <v>4</v>
      </c>
      <c r="AH27" s="48">
        <v>4</v>
      </c>
      <c r="AI27" s="48">
        <v>4</v>
      </c>
      <c r="AJ27" s="48">
        <v>3</v>
      </c>
      <c r="AK27" s="48">
        <v>4</v>
      </c>
      <c r="AL27" s="48">
        <v>4</v>
      </c>
      <c r="AM27" s="48">
        <v>3</v>
      </c>
      <c r="AN27" s="48">
        <v>4</v>
      </c>
      <c r="AO27" s="48">
        <v>3</v>
      </c>
      <c r="AP27" s="48">
        <v>4</v>
      </c>
      <c r="AQ27" s="48">
        <v>4</v>
      </c>
      <c r="AR27" s="48">
        <v>2</v>
      </c>
      <c r="AS27" s="48">
        <v>1</v>
      </c>
      <c r="AT27" s="48">
        <v>2</v>
      </c>
      <c r="AU27" s="48">
        <v>1</v>
      </c>
      <c r="AV27" s="48">
        <v>2</v>
      </c>
      <c r="AW27" s="48">
        <v>1</v>
      </c>
      <c r="AX27" s="48">
        <v>2</v>
      </c>
      <c r="AY27" s="48">
        <v>1</v>
      </c>
      <c r="AZ27" s="48">
        <v>1</v>
      </c>
      <c r="BA27" s="48">
        <v>1</v>
      </c>
      <c r="BB27" s="48">
        <v>1</v>
      </c>
      <c r="BC27" s="48">
        <v>1</v>
      </c>
      <c r="BD27" s="48">
        <v>1</v>
      </c>
      <c r="BE27" s="58">
        <f t="shared" si="1"/>
        <v>65</v>
      </c>
    </row>
    <row r="28" spans="1:57" s="27" customFormat="1" x14ac:dyDescent="0.25">
      <c r="A28" s="57">
        <v>20</v>
      </c>
      <c r="B28" s="48" t="s">
        <v>46</v>
      </c>
      <c r="C28" s="49" t="s">
        <v>48</v>
      </c>
      <c r="D28" s="48">
        <v>3</v>
      </c>
      <c r="E28" s="48">
        <v>3</v>
      </c>
      <c r="F28" s="48">
        <v>3</v>
      </c>
      <c r="G28" s="48">
        <v>3</v>
      </c>
      <c r="H28" s="48">
        <v>4</v>
      </c>
      <c r="I28" s="48">
        <v>3</v>
      </c>
      <c r="J28" s="48">
        <v>4</v>
      </c>
      <c r="K28" s="48">
        <v>4</v>
      </c>
      <c r="L28" s="48">
        <v>4</v>
      </c>
      <c r="M28" s="48">
        <v>4</v>
      </c>
      <c r="N28" s="48">
        <v>3</v>
      </c>
      <c r="O28" s="48">
        <v>2</v>
      </c>
      <c r="P28" s="48">
        <v>2</v>
      </c>
      <c r="Q28" s="48">
        <v>2</v>
      </c>
      <c r="R28" s="48">
        <v>2</v>
      </c>
      <c r="S28" s="48">
        <v>2</v>
      </c>
      <c r="T28" s="48">
        <v>2</v>
      </c>
      <c r="U28" s="48">
        <v>2</v>
      </c>
      <c r="V28" s="48">
        <v>2</v>
      </c>
      <c r="W28" s="48">
        <v>2</v>
      </c>
      <c r="X28" s="48">
        <v>2</v>
      </c>
      <c r="Y28" s="48">
        <v>2</v>
      </c>
      <c r="Z28" s="58">
        <f t="shared" si="0"/>
        <v>60</v>
      </c>
      <c r="AA28" s="65"/>
      <c r="AB28" s="57">
        <v>20</v>
      </c>
      <c r="AC28" s="48" t="s">
        <v>46</v>
      </c>
      <c r="AD28" s="49" t="s">
        <v>48</v>
      </c>
      <c r="AE28" s="48">
        <v>4</v>
      </c>
      <c r="AF28" s="48">
        <v>3</v>
      </c>
      <c r="AG28" s="48">
        <v>3</v>
      </c>
      <c r="AH28" s="48">
        <v>3</v>
      </c>
      <c r="AI28" s="48">
        <v>3</v>
      </c>
      <c r="AJ28" s="48">
        <v>4</v>
      </c>
      <c r="AK28" s="48">
        <v>3</v>
      </c>
      <c r="AL28" s="48">
        <v>3</v>
      </c>
      <c r="AM28" s="48">
        <v>4</v>
      </c>
      <c r="AN28" s="48">
        <v>4</v>
      </c>
      <c r="AO28" s="48">
        <v>4</v>
      </c>
      <c r="AP28" s="48">
        <v>3</v>
      </c>
      <c r="AQ28" s="48">
        <v>3</v>
      </c>
      <c r="AR28" s="48">
        <v>1</v>
      </c>
      <c r="AS28" s="48">
        <v>1</v>
      </c>
      <c r="AT28" s="48">
        <v>1</v>
      </c>
      <c r="AU28" s="48">
        <v>1</v>
      </c>
      <c r="AV28" s="48">
        <v>1</v>
      </c>
      <c r="AW28" s="48">
        <v>1</v>
      </c>
      <c r="AX28" s="48">
        <v>1</v>
      </c>
      <c r="AY28" s="48">
        <v>2</v>
      </c>
      <c r="AZ28" s="48">
        <v>1</v>
      </c>
      <c r="BA28" s="48">
        <v>1</v>
      </c>
      <c r="BB28" s="48">
        <v>1</v>
      </c>
      <c r="BC28" s="48">
        <v>1</v>
      </c>
      <c r="BD28" s="48">
        <v>1</v>
      </c>
      <c r="BE28" s="58">
        <f t="shared" si="1"/>
        <v>58</v>
      </c>
    </row>
    <row r="29" spans="1:57" x14ac:dyDescent="0.25">
      <c r="A29" s="57">
        <v>21</v>
      </c>
      <c r="B29" s="48" t="s">
        <v>49</v>
      </c>
      <c r="C29" s="49" t="s">
        <v>50</v>
      </c>
      <c r="D29" s="48">
        <v>4</v>
      </c>
      <c r="E29" s="48">
        <v>3</v>
      </c>
      <c r="F29" s="48">
        <v>4</v>
      </c>
      <c r="G29" s="48">
        <v>3</v>
      </c>
      <c r="H29" s="48">
        <v>4</v>
      </c>
      <c r="I29" s="48">
        <v>4</v>
      </c>
      <c r="J29" s="48">
        <v>3</v>
      </c>
      <c r="K29" s="48">
        <v>4</v>
      </c>
      <c r="L29" s="48">
        <v>3</v>
      </c>
      <c r="M29" s="48">
        <v>4</v>
      </c>
      <c r="N29" s="48">
        <v>4</v>
      </c>
      <c r="O29" s="48">
        <v>2</v>
      </c>
      <c r="P29" s="48">
        <v>1</v>
      </c>
      <c r="Q29" s="48">
        <v>1</v>
      </c>
      <c r="R29" s="48">
        <v>1</v>
      </c>
      <c r="S29" s="48">
        <v>2</v>
      </c>
      <c r="T29" s="48">
        <v>2</v>
      </c>
      <c r="U29" s="48">
        <v>2</v>
      </c>
      <c r="V29" s="48">
        <v>1</v>
      </c>
      <c r="W29" s="48">
        <v>1</v>
      </c>
      <c r="X29" s="48">
        <v>2</v>
      </c>
      <c r="Y29" s="48">
        <v>2</v>
      </c>
      <c r="Z29" s="58">
        <f t="shared" si="0"/>
        <v>57</v>
      </c>
      <c r="AA29" s="65"/>
      <c r="AB29" s="57">
        <v>21</v>
      </c>
      <c r="AC29" s="48" t="s">
        <v>49</v>
      </c>
      <c r="AD29" s="49" t="s">
        <v>50</v>
      </c>
      <c r="AE29" s="48">
        <v>3</v>
      </c>
      <c r="AF29" s="48">
        <v>3</v>
      </c>
      <c r="AG29" s="48">
        <v>3</v>
      </c>
      <c r="AH29" s="48">
        <v>3</v>
      </c>
      <c r="AI29" s="48">
        <v>3</v>
      </c>
      <c r="AJ29" s="48">
        <v>3</v>
      </c>
      <c r="AK29" s="48">
        <v>3</v>
      </c>
      <c r="AL29" s="48">
        <v>3</v>
      </c>
      <c r="AM29" s="48">
        <v>3</v>
      </c>
      <c r="AN29" s="48">
        <v>4</v>
      </c>
      <c r="AO29" s="48">
        <v>3</v>
      </c>
      <c r="AP29" s="48">
        <v>3</v>
      </c>
      <c r="AQ29" s="48">
        <v>3</v>
      </c>
      <c r="AR29" s="48">
        <v>2</v>
      </c>
      <c r="AS29" s="48">
        <v>1</v>
      </c>
      <c r="AT29" s="48">
        <v>2</v>
      </c>
      <c r="AU29" s="48">
        <v>1</v>
      </c>
      <c r="AV29" s="48">
        <v>2</v>
      </c>
      <c r="AW29" s="48">
        <v>1</v>
      </c>
      <c r="AX29" s="48">
        <v>2</v>
      </c>
      <c r="AY29" s="48">
        <v>1</v>
      </c>
      <c r="AZ29" s="48">
        <v>1</v>
      </c>
      <c r="BA29" s="48">
        <v>2</v>
      </c>
      <c r="BB29" s="48">
        <v>1</v>
      </c>
      <c r="BC29" s="48">
        <v>2</v>
      </c>
      <c r="BD29" s="48">
        <v>1</v>
      </c>
      <c r="BE29" s="58">
        <f t="shared" si="1"/>
        <v>59</v>
      </c>
    </row>
    <row r="30" spans="1:57" x14ac:dyDescent="0.25">
      <c r="A30" s="57">
        <v>22</v>
      </c>
      <c r="B30" s="48" t="s">
        <v>51</v>
      </c>
      <c r="C30" s="49" t="s">
        <v>50</v>
      </c>
      <c r="D30" s="48">
        <v>3</v>
      </c>
      <c r="E30" s="48">
        <v>3</v>
      </c>
      <c r="F30" s="48">
        <v>4</v>
      </c>
      <c r="G30" s="48">
        <v>3</v>
      </c>
      <c r="H30" s="48">
        <v>3</v>
      </c>
      <c r="I30" s="48">
        <v>4</v>
      </c>
      <c r="J30" s="48">
        <v>4</v>
      </c>
      <c r="K30" s="48">
        <v>3</v>
      </c>
      <c r="L30" s="48">
        <v>4</v>
      </c>
      <c r="M30" s="48">
        <v>4</v>
      </c>
      <c r="N30" s="48">
        <v>4</v>
      </c>
      <c r="O30" s="48">
        <v>1</v>
      </c>
      <c r="P30" s="48">
        <v>1</v>
      </c>
      <c r="Q30" s="48">
        <v>1</v>
      </c>
      <c r="R30" s="48">
        <v>1</v>
      </c>
      <c r="S30" s="48">
        <v>1</v>
      </c>
      <c r="T30" s="48">
        <v>1</v>
      </c>
      <c r="U30" s="48">
        <v>1</v>
      </c>
      <c r="V30" s="48">
        <v>2</v>
      </c>
      <c r="W30" s="48">
        <v>1</v>
      </c>
      <c r="X30" s="48">
        <v>2</v>
      </c>
      <c r="Y30" s="48">
        <v>2</v>
      </c>
      <c r="Z30" s="58">
        <f t="shared" si="0"/>
        <v>53</v>
      </c>
      <c r="AA30" s="65"/>
      <c r="AB30" s="57">
        <v>22</v>
      </c>
      <c r="AC30" s="48" t="s">
        <v>51</v>
      </c>
      <c r="AD30" s="49" t="s">
        <v>50</v>
      </c>
      <c r="AE30" s="48">
        <v>4</v>
      </c>
      <c r="AF30" s="48">
        <v>3</v>
      </c>
      <c r="AG30" s="48">
        <v>3</v>
      </c>
      <c r="AH30" s="48">
        <v>4</v>
      </c>
      <c r="AI30" s="48">
        <v>4</v>
      </c>
      <c r="AJ30" s="48">
        <v>3</v>
      </c>
      <c r="AK30" s="48">
        <v>4</v>
      </c>
      <c r="AL30" s="48">
        <v>4</v>
      </c>
      <c r="AM30" s="48">
        <v>4</v>
      </c>
      <c r="AN30" s="48">
        <v>3</v>
      </c>
      <c r="AO30" s="48">
        <v>3</v>
      </c>
      <c r="AP30" s="48">
        <v>4</v>
      </c>
      <c r="AQ30" s="48">
        <v>4</v>
      </c>
      <c r="AR30" s="48">
        <v>2</v>
      </c>
      <c r="AS30" s="48">
        <v>2</v>
      </c>
      <c r="AT30" s="48">
        <v>2</v>
      </c>
      <c r="AU30" s="48">
        <v>2</v>
      </c>
      <c r="AV30" s="48">
        <v>2</v>
      </c>
      <c r="AW30" s="48">
        <v>2</v>
      </c>
      <c r="AX30" s="48">
        <v>2</v>
      </c>
      <c r="AY30" s="48">
        <v>2</v>
      </c>
      <c r="AZ30" s="48">
        <v>2</v>
      </c>
      <c r="BA30" s="48">
        <v>2</v>
      </c>
      <c r="BB30" s="48">
        <v>2</v>
      </c>
      <c r="BC30" s="48">
        <v>2</v>
      </c>
      <c r="BD30" s="48">
        <v>2</v>
      </c>
      <c r="BE30" s="58">
        <f t="shared" si="1"/>
        <v>73</v>
      </c>
    </row>
    <row r="31" spans="1:57" x14ac:dyDescent="0.25">
      <c r="A31" s="57">
        <v>23</v>
      </c>
      <c r="B31" s="48" t="s">
        <v>52</v>
      </c>
      <c r="C31" s="49" t="s">
        <v>50</v>
      </c>
      <c r="D31" s="48">
        <v>4</v>
      </c>
      <c r="E31" s="48">
        <v>3</v>
      </c>
      <c r="F31" s="48">
        <v>3</v>
      </c>
      <c r="G31" s="48">
        <v>3</v>
      </c>
      <c r="H31" s="48">
        <v>3</v>
      </c>
      <c r="I31" s="48">
        <v>3</v>
      </c>
      <c r="J31" s="48">
        <v>3</v>
      </c>
      <c r="K31" s="48">
        <v>3</v>
      </c>
      <c r="L31" s="48">
        <v>3</v>
      </c>
      <c r="M31" s="48">
        <v>3</v>
      </c>
      <c r="N31" s="48">
        <v>4</v>
      </c>
      <c r="O31" s="48">
        <v>1</v>
      </c>
      <c r="P31" s="48">
        <v>1</v>
      </c>
      <c r="Q31" s="48">
        <v>1</v>
      </c>
      <c r="R31" s="48">
        <v>1</v>
      </c>
      <c r="S31" s="48">
        <v>1</v>
      </c>
      <c r="T31" s="48">
        <v>1</v>
      </c>
      <c r="U31" s="48">
        <v>1</v>
      </c>
      <c r="V31" s="48">
        <v>2</v>
      </c>
      <c r="W31" s="48">
        <v>1</v>
      </c>
      <c r="X31" s="48">
        <v>1</v>
      </c>
      <c r="Y31" s="48">
        <v>1</v>
      </c>
      <c r="Z31" s="58">
        <f t="shared" si="0"/>
        <v>47</v>
      </c>
      <c r="AA31" s="65"/>
      <c r="AB31" s="57">
        <v>23</v>
      </c>
      <c r="AC31" s="48" t="s">
        <v>52</v>
      </c>
      <c r="AD31" s="49" t="s">
        <v>50</v>
      </c>
      <c r="AE31" s="48">
        <v>4</v>
      </c>
      <c r="AF31" s="48">
        <v>3</v>
      </c>
      <c r="AG31" s="48">
        <v>3</v>
      </c>
      <c r="AH31" s="48">
        <v>3</v>
      </c>
      <c r="AI31" s="48">
        <v>3</v>
      </c>
      <c r="AJ31" s="48">
        <v>4</v>
      </c>
      <c r="AK31" s="48">
        <v>3</v>
      </c>
      <c r="AL31" s="48">
        <v>3</v>
      </c>
      <c r="AM31" s="48">
        <v>3</v>
      </c>
      <c r="AN31" s="48">
        <v>4</v>
      </c>
      <c r="AO31" s="48">
        <v>3</v>
      </c>
      <c r="AP31" s="48">
        <v>3</v>
      </c>
      <c r="AQ31" s="48">
        <v>3</v>
      </c>
      <c r="AR31" s="48">
        <v>1</v>
      </c>
      <c r="AS31" s="48">
        <v>1</v>
      </c>
      <c r="AT31" s="48">
        <v>1</v>
      </c>
      <c r="AU31" s="48">
        <v>1</v>
      </c>
      <c r="AV31" s="48">
        <v>1</v>
      </c>
      <c r="AW31" s="48">
        <v>1</v>
      </c>
      <c r="AX31" s="48">
        <v>1</v>
      </c>
      <c r="AY31" s="48">
        <v>2</v>
      </c>
      <c r="AZ31" s="48">
        <v>1</v>
      </c>
      <c r="BA31" s="48">
        <v>1</v>
      </c>
      <c r="BB31" s="48">
        <v>1</v>
      </c>
      <c r="BC31" s="48">
        <v>1</v>
      </c>
      <c r="BD31" s="48">
        <v>1</v>
      </c>
      <c r="BE31" s="58">
        <f t="shared" si="1"/>
        <v>56</v>
      </c>
    </row>
    <row r="32" spans="1:57" x14ac:dyDescent="0.25">
      <c r="A32" s="57">
        <v>24</v>
      </c>
      <c r="B32" s="48" t="s">
        <v>53</v>
      </c>
      <c r="C32" s="49" t="s">
        <v>50</v>
      </c>
      <c r="D32" s="48">
        <v>4</v>
      </c>
      <c r="E32" s="48">
        <v>4</v>
      </c>
      <c r="F32" s="48">
        <v>4</v>
      </c>
      <c r="G32" s="48">
        <v>4</v>
      </c>
      <c r="H32" s="48">
        <v>4</v>
      </c>
      <c r="I32" s="48">
        <v>3</v>
      </c>
      <c r="J32" s="48">
        <v>4</v>
      </c>
      <c r="K32" s="48">
        <v>4</v>
      </c>
      <c r="L32" s="48">
        <v>4</v>
      </c>
      <c r="M32" s="48">
        <v>4</v>
      </c>
      <c r="N32" s="48">
        <v>4</v>
      </c>
      <c r="O32" s="48">
        <v>1</v>
      </c>
      <c r="P32" s="48">
        <v>1</v>
      </c>
      <c r="Q32" s="48">
        <v>1</v>
      </c>
      <c r="R32" s="48">
        <v>1</v>
      </c>
      <c r="S32" s="48">
        <v>1</v>
      </c>
      <c r="T32" s="48">
        <v>1</v>
      </c>
      <c r="U32" s="48">
        <v>1</v>
      </c>
      <c r="V32" s="48">
        <v>1</v>
      </c>
      <c r="W32" s="48">
        <v>1</v>
      </c>
      <c r="X32" s="48">
        <v>1</v>
      </c>
      <c r="Y32" s="48">
        <v>1</v>
      </c>
      <c r="Z32" s="58">
        <f t="shared" si="0"/>
        <v>54</v>
      </c>
      <c r="AA32" s="65"/>
      <c r="AB32" s="57">
        <v>24</v>
      </c>
      <c r="AC32" s="48" t="s">
        <v>53</v>
      </c>
      <c r="AD32" s="49" t="s">
        <v>50</v>
      </c>
      <c r="AE32" s="48">
        <v>4</v>
      </c>
      <c r="AF32" s="48">
        <v>4</v>
      </c>
      <c r="AG32" s="48">
        <v>4</v>
      </c>
      <c r="AH32" s="48">
        <v>4</v>
      </c>
      <c r="AI32" s="48">
        <v>4</v>
      </c>
      <c r="AJ32" s="48">
        <v>4</v>
      </c>
      <c r="AK32" s="48">
        <v>4</v>
      </c>
      <c r="AL32" s="48">
        <v>4</v>
      </c>
      <c r="AM32" s="48">
        <v>4</v>
      </c>
      <c r="AN32" s="48">
        <v>4</v>
      </c>
      <c r="AO32" s="48">
        <v>4</v>
      </c>
      <c r="AP32" s="48">
        <v>4</v>
      </c>
      <c r="AQ32" s="48">
        <v>4</v>
      </c>
      <c r="AR32" s="48">
        <v>1</v>
      </c>
      <c r="AS32" s="48">
        <v>1</v>
      </c>
      <c r="AT32" s="48">
        <v>1</v>
      </c>
      <c r="AU32" s="48">
        <v>1</v>
      </c>
      <c r="AV32" s="48">
        <v>1</v>
      </c>
      <c r="AW32" s="48">
        <v>1</v>
      </c>
      <c r="AX32" s="48">
        <v>1</v>
      </c>
      <c r="AY32" s="48">
        <v>2</v>
      </c>
      <c r="AZ32" s="48">
        <v>1</v>
      </c>
      <c r="BA32" s="48">
        <v>1</v>
      </c>
      <c r="BB32" s="48">
        <v>1</v>
      </c>
      <c r="BC32" s="48">
        <v>1</v>
      </c>
      <c r="BD32" s="48">
        <v>1</v>
      </c>
      <c r="BE32" s="58">
        <f t="shared" si="1"/>
        <v>66</v>
      </c>
    </row>
    <row r="33" spans="1:57" s="27" customFormat="1" x14ac:dyDescent="0.25">
      <c r="A33" s="57">
        <v>25</v>
      </c>
      <c r="B33" s="48" t="s">
        <v>54</v>
      </c>
      <c r="C33" s="49" t="s">
        <v>55</v>
      </c>
      <c r="D33" s="48">
        <v>4</v>
      </c>
      <c r="E33" s="48">
        <v>3</v>
      </c>
      <c r="F33" s="48">
        <v>4</v>
      </c>
      <c r="G33" s="48">
        <v>3</v>
      </c>
      <c r="H33" s="48">
        <v>4</v>
      </c>
      <c r="I33" s="48">
        <v>4</v>
      </c>
      <c r="J33" s="48">
        <v>3</v>
      </c>
      <c r="K33" s="48">
        <v>3</v>
      </c>
      <c r="L33" s="48">
        <v>4</v>
      </c>
      <c r="M33" s="48">
        <v>3</v>
      </c>
      <c r="N33" s="48">
        <v>3</v>
      </c>
      <c r="O33" s="48">
        <v>2</v>
      </c>
      <c r="P33" s="48">
        <v>2</v>
      </c>
      <c r="Q33" s="48">
        <v>2</v>
      </c>
      <c r="R33" s="48">
        <v>2</v>
      </c>
      <c r="S33" s="48">
        <v>2</v>
      </c>
      <c r="T33" s="48">
        <v>2</v>
      </c>
      <c r="U33" s="48">
        <v>2</v>
      </c>
      <c r="V33" s="48">
        <v>1</v>
      </c>
      <c r="W33" s="48">
        <v>2</v>
      </c>
      <c r="X33" s="48">
        <v>2</v>
      </c>
      <c r="Y33" s="48">
        <v>2</v>
      </c>
      <c r="Z33" s="58">
        <f t="shared" si="0"/>
        <v>59</v>
      </c>
      <c r="AA33" s="65"/>
      <c r="AB33" s="57">
        <v>25</v>
      </c>
      <c r="AC33" s="48" t="s">
        <v>54</v>
      </c>
      <c r="AD33" s="49" t="s">
        <v>55</v>
      </c>
      <c r="AE33" s="48">
        <v>4</v>
      </c>
      <c r="AF33" s="48">
        <v>3</v>
      </c>
      <c r="AG33" s="48">
        <v>3</v>
      </c>
      <c r="AH33" s="48">
        <v>4</v>
      </c>
      <c r="AI33" s="48">
        <v>4</v>
      </c>
      <c r="AJ33" s="48">
        <v>3</v>
      </c>
      <c r="AK33" s="48">
        <v>4</v>
      </c>
      <c r="AL33" s="48">
        <v>4</v>
      </c>
      <c r="AM33" s="48">
        <v>3</v>
      </c>
      <c r="AN33" s="48">
        <v>3</v>
      </c>
      <c r="AO33" s="48">
        <v>3</v>
      </c>
      <c r="AP33" s="48">
        <v>4</v>
      </c>
      <c r="AQ33" s="48">
        <v>4</v>
      </c>
      <c r="AR33" s="48">
        <v>2</v>
      </c>
      <c r="AS33" s="48">
        <v>2</v>
      </c>
      <c r="AT33" s="48">
        <v>2</v>
      </c>
      <c r="AU33" s="48">
        <v>2</v>
      </c>
      <c r="AV33" s="48">
        <v>2</v>
      </c>
      <c r="AW33" s="48">
        <v>2</v>
      </c>
      <c r="AX33" s="48">
        <v>2</v>
      </c>
      <c r="AY33" s="48">
        <v>2</v>
      </c>
      <c r="AZ33" s="48">
        <v>2</v>
      </c>
      <c r="BA33" s="48">
        <v>2</v>
      </c>
      <c r="BB33" s="48">
        <v>2</v>
      </c>
      <c r="BC33" s="48">
        <v>2</v>
      </c>
      <c r="BD33" s="48">
        <v>2</v>
      </c>
      <c r="BE33" s="58">
        <f t="shared" si="1"/>
        <v>72</v>
      </c>
    </row>
    <row r="34" spans="1:57" s="27" customFormat="1" x14ac:dyDescent="0.25">
      <c r="A34" s="57">
        <v>26</v>
      </c>
      <c r="B34" s="48" t="s">
        <v>56</v>
      </c>
      <c r="C34" s="49" t="s">
        <v>55</v>
      </c>
      <c r="D34" s="48">
        <v>4</v>
      </c>
      <c r="E34" s="48">
        <v>4</v>
      </c>
      <c r="F34" s="48">
        <v>4</v>
      </c>
      <c r="G34" s="48">
        <v>4</v>
      </c>
      <c r="H34" s="48">
        <v>3</v>
      </c>
      <c r="I34" s="48">
        <v>3</v>
      </c>
      <c r="J34" s="48">
        <v>4</v>
      </c>
      <c r="K34" s="48">
        <v>4</v>
      </c>
      <c r="L34" s="48">
        <v>4</v>
      </c>
      <c r="M34" s="48">
        <v>3</v>
      </c>
      <c r="N34" s="48">
        <v>3</v>
      </c>
      <c r="O34" s="48">
        <v>1</v>
      </c>
      <c r="P34" s="48">
        <v>1</v>
      </c>
      <c r="Q34" s="48">
        <v>1</v>
      </c>
      <c r="R34" s="48">
        <v>1</v>
      </c>
      <c r="S34" s="48">
        <v>1</v>
      </c>
      <c r="T34" s="48">
        <v>1</v>
      </c>
      <c r="U34" s="48">
        <v>1</v>
      </c>
      <c r="V34" s="48">
        <v>1</v>
      </c>
      <c r="W34" s="48">
        <v>1</v>
      </c>
      <c r="X34" s="48">
        <v>1</v>
      </c>
      <c r="Y34" s="48">
        <v>1</v>
      </c>
      <c r="Z34" s="58">
        <f t="shared" si="0"/>
        <v>51</v>
      </c>
      <c r="AA34" s="65"/>
      <c r="AB34" s="57">
        <v>26</v>
      </c>
      <c r="AC34" s="48" t="s">
        <v>56</v>
      </c>
      <c r="AD34" s="49" t="s">
        <v>55</v>
      </c>
      <c r="AE34" s="48">
        <v>4</v>
      </c>
      <c r="AF34" s="48">
        <v>4</v>
      </c>
      <c r="AG34" s="48">
        <v>4</v>
      </c>
      <c r="AH34" s="48">
        <v>4</v>
      </c>
      <c r="AI34" s="48">
        <v>4</v>
      </c>
      <c r="AJ34" s="48">
        <v>3</v>
      </c>
      <c r="AK34" s="48">
        <v>4</v>
      </c>
      <c r="AL34" s="48">
        <v>4</v>
      </c>
      <c r="AM34" s="48">
        <v>4</v>
      </c>
      <c r="AN34" s="48">
        <v>4</v>
      </c>
      <c r="AO34" s="48">
        <v>4</v>
      </c>
      <c r="AP34" s="48">
        <v>4</v>
      </c>
      <c r="AQ34" s="48">
        <v>4</v>
      </c>
      <c r="AR34" s="48">
        <v>1</v>
      </c>
      <c r="AS34" s="48">
        <v>1</v>
      </c>
      <c r="AT34" s="48">
        <v>1</v>
      </c>
      <c r="AU34" s="48">
        <v>1</v>
      </c>
      <c r="AV34" s="48">
        <v>1</v>
      </c>
      <c r="AW34" s="48">
        <v>1</v>
      </c>
      <c r="AX34" s="48">
        <v>2</v>
      </c>
      <c r="AY34" s="48">
        <v>2</v>
      </c>
      <c r="AZ34" s="48">
        <v>1</v>
      </c>
      <c r="BA34" s="48">
        <v>2</v>
      </c>
      <c r="BB34" s="48">
        <v>1</v>
      </c>
      <c r="BC34" s="48">
        <v>2</v>
      </c>
      <c r="BD34" s="48">
        <v>1</v>
      </c>
      <c r="BE34" s="58">
        <f t="shared" si="1"/>
        <v>68</v>
      </c>
    </row>
    <row r="35" spans="1:57" x14ac:dyDescent="0.25">
      <c r="A35" s="57">
        <v>27</v>
      </c>
      <c r="B35" s="48" t="s">
        <v>59</v>
      </c>
      <c r="C35" s="49" t="s">
        <v>60</v>
      </c>
      <c r="D35" s="48">
        <v>3</v>
      </c>
      <c r="E35" s="48">
        <v>3</v>
      </c>
      <c r="F35" s="48">
        <v>3</v>
      </c>
      <c r="G35" s="48">
        <v>3</v>
      </c>
      <c r="H35" s="48">
        <v>3</v>
      </c>
      <c r="I35" s="48">
        <v>3</v>
      </c>
      <c r="J35" s="48">
        <v>3</v>
      </c>
      <c r="K35" s="48">
        <v>3</v>
      </c>
      <c r="L35" s="48">
        <v>3</v>
      </c>
      <c r="M35" s="48">
        <v>4</v>
      </c>
      <c r="N35" s="48">
        <v>3</v>
      </c>
      <c r="O35" s="48">
        <v>2</v>
      </c>
      <c r="P35" s="48">
        <v>1</v>
      </c>
      <c r="Q35" s="48">
        <v>1</v>
      </c>
      <c r="R35" s="48">
        <v>2</v>
      </c>
      <c r="S35" s="48">
        <v>1</v>
      </c>
      <c r="T35" s="48">
        <v>2</v>
      </c>
      <c r="U35" s="48">
        <v>1</v>
      </c>
      <c r="V35" s="48">
        <v>2</v>
      </c>
      <c r="W35" s="48">
        <v>2</v>
      </c>
      <c r="X35" s="48">
        <v>2</v>
      </c>
      <c r="Y35" s="48">
        <v>2</v>
      </c>
      <c r="Z35" s="58">
        <f t="shared" si="0"/>
        <v>52</v>
      </c>
      <c r="AA35" s="65"/>
      <c r="AB35" s="57">
        <v>27</v>
      </c>
      <c r="AC35" s="48" t="s">
        <v>59</v>
      </c>
      <c r="AD35" s="49" t="s">
        <v>60</v>
      </c>
      <c r="AE35" s="48">
        <v>3</v>
      </c>
      <c r="AF35" s="48">
        <v>3</v>
      </c>
      <c r="AG35" s="48">
        <v>3</v>
      </c>
      <c r="AH35" s="48">
        <v>3</v>
      </c>
      <c r="AI35" s="48">
        <v>3</v>
      </c>
      <c r="AJ35" s="48">
        <v>4</v>
      </c>
      <c r="AK35" s="48">
        <v>3</v>
      </c>
      <c r="AL35" s="48">
        <v>3</v>
      </c>
      <c r="AM35" s="48">
        <v>4</v>
      </c>
      <c r="AN35" s="48">
        <v>4</v>
      </c>
      <c r="AO35" s="48">
        <v>3</v>
      </c>
      <c r="AP35" s="48">
        <v>3</v>
      </c>
      <c r="AQ35" s="48">
        <v>3</v>
      </c>
      <c r="AR35" s="48">
        <v>1</v>
      </c>
      <c r="AS35" s="48">
        <v>1</v>
      </c>
      <c r="AT35" s="48">
        <v>1</v>
      </c>
      <c r="AU35" s="48">
        <v>2</v>
      </c>
      <c r="AV35" s="48">
        <v>2</v>
      </c>
      <c r="AW35" s="48">
        <v>2</v>
      </c>
      <c r="AX35" s="48">
        <v>2</v>
      </c>
      <c r="AY35" s="48">
        <v>2</v>
      </c>
      <c r="AZ35" s="48">
        <v>1</v>
      </c>
      <c r="BA35" s="48">
        <v>1</v>
      </c>
      <c r="BB35" s="48">
        <v>1</v>
      </c>
      <c r="BC35" s="48">
        <v>1</v>
      </c>
      <c r="BD35" s="48">
        <v>2</v>
      </c>
      <c r="BE35" s="58">
        <f t="shared" si="1"/>
        <v>61</v>
      </c>
    </row>
    <row r="36" spans="1:57" x14ac:dyDescent="0.25">
      <c r="A36" s="57">
        <v>28</v>
      </c>
      <c r="B36" s="48" t="s">
        <v>61</v>
      </c>
      <c r="C36" s="49" t="s">
        <v>60</v>
      </c>
      <c r="D36" s="48">
        <v>4</v>
      </c>
      <c r="E36" s="48">
        <v>3</v>
      </c>
      <c r="F36" s="48">
        <v>4</v>
      </c>
      <c r="G36" s="48">
        <v>3</v>
      </c>
      <c r="H36" s="48">
        <v>4</v>
      </c>
      <c r="I36" s="48">
        <v>4</v>
      </c>
      <c r="J36" s="48">
        <v>4</v>
      </c>
      <c r="K36" s="48">
        <v>3</v>
      </c>
      <c r="L36" s="48">
        <v>3</v>
      </c>
      <c r="M36" s="48">
        <v>4</v>
      </c>
      <c r="N36" s="48">
        <v>4</v>
      </c>
      <c r="O36" s="48">
        <v>2</v>
      </c>
      <c r="P36" s="48">
        <v>2</v>
      </c>
      <c r="Q36" s="48">
        <v>2</v>
      </c>
      <c r="R36" s="48">
        <v>2</v>
      </c>
      <c r="S36" s="48">
        <v>2</v>
      </c>
      <c r="T36" s="48">
        <v>2</v>
      </c>
      <c r="U36" s="48">
        <v>2</v>
      </c>
      <c r="V36" s="48">
        <v>1</v>
      </c>
      <c r="W36" s="48">
        <v>2</v>
      </c>
      <c r="X36" s="48">
        <v>2</v>
      </c>
      <c r="Y36" s="48">
        <v>2</v>
      </c>
      <c r="Z36" s="58">
        <f t="shared" si="0"/>
        <v>61</v>
      </c>
      <c r="AA36" s="65"/>
      <c r="AB36" s="57">
        <v>28</v>
      </c>
      <c r="AC36" s="48" t="s">
        <v>61</v>
      </c>
      <c r="AD36" s="49" t="s">
        <v>60</v>
      </c>
      <c r="AE36" s="48">
        <v>4</v>
      </c>
      <c r="AF36" s="48">
        <v>3</v>
      </c>
      <c r="AG36" s="48">
        <v>3</v>
      </c>
      <c r="AH36" s="48">
        <v>4</v>
      </c>
      <c r="AI36" s="48">
        <v>4</v>
      </c>
      <c r="AJ36" s="48">
        <v>4</v>
      </c>
      <c r="AK36" s="48">
        <v>4</v>
      </c>
      <c r="AL36" s="48">
        <v>4</v>
      </c>
      <c r="AM36" s="48">
        <v>4</v>
      </c>
      <c r="AN36" s="48">
        <v>4</v>
      </c>
      <c r="AO36" s="48">
        <v>4</v>
      </c>
      <c r="AP36" s="48">
        <v>4</v>
      </c>
      <c r="AQ36" s="48">
        <v>4</v>
      </c>
      <c r="AR36" s="48">
        <v>2</v>
      </c>
      <c r="AS36" s="48">
        <v>2</v>
      </c>
      <c r="AT36" s="48">
        <v>2</v>
      </c>
      <c r="AU36" s="48">
        <v>2</v>
      </c>
      <c r="AV36" s="48">
        <v>2</v>
      </c>
      <c r="AW36" s="48">
        <v>2</v>
      </c>
      <c r="AX36" s="48">
        <v>2</v>
      </c>
      <c r="AY36" s="48">
        <v>2</v>
      </c>
      <c r="AZ36" s="48">
        <v>2</v>
      </c>
      <c r="BA36" s="48">
        <v>2</v>
      </c>
      <c r="BB36" s="48">
        <v>2</v>
      </c>
      <c r="BC36" s="48">
        <v>2</v>
      </c>
      <c r="BD36" s="48">
        <v>2</v>
      </c>
      <c r="BE36" s="58">
        <f t="shared" si="1"/>
        <v>76</v>
      </c>
    </row>
    <row r="37" spans="1:57" x14ac:dyDescent="0.25">
      <c r="A37" s="57">
        <v>29</v>
      </c>
      <c r="B37" s="48" t="s">
        <v>62</v>
      </c>
      <c r="C37" s="49" t="s">
        <v>60</v>
      </c>
      <c r="D37" s="48">
        <v>4</v>
      </c>
      <c r="E37" s="48">
        <v>4</v>
      </c>
      <c r="F37" s="48">
        <v>4</v>
      </c>
      <c r="G37" s="48">
        <v>4</v>
      </c>
      <c r="H37" s="48">
        <v>3</v>
      </c>
      <c r="I37" s="48">
        <v>3</v>
      </c>
      <c r="J37" s="48">
        <v>3</v>
      </c>
      <c r="K37" s="48">
        <v>4</v>
      </c>
      <c r="L37" s="48">
        <v>4</v>
      </c>
      <c r="M37" s="48">
        <v>3</v>
      </c>
      <c r="N37" s="48">
        <v>4</v>
      </c>
      <c r="O37" s="48">
        <v>2</v>
      </c>
      <c r="P37" s="48">
        <v>2</v>
      </c>
      <c r="Q37" s="48">
        <v>2</v>
      </c>
      <c r="R37" s="48">
        <v>2</v>
      </c>
      <c r="S37" s="48">
        <v>2</v>
      </c>
      <c r="T37" s="48">
        <v>2</v>
      </c>
      <c r="U37" s="48">
        <v>2</v>
      </c>
      <c r="V37" s="48">
        <v>2</v>
      </c>
      <c r="W37" s="48">
        <v>2</v>
      </c>
      <c r="X37" s="48">
        <v>2</v>
      </c>
      <c r="Y37" s="48">
        <v>2</v>
      </c>
      <c r="Z37" s="58">
        <f t="shared" si="0"/>
        <v>62</v>
      </c>
      <c r="AA37" s="65"/>
      <c r="AB37" s="57">
        <v>29</v>
      </c>
      <c r="AC37" s="48" t="s">
        <v>62</v>
      </c>
      <c r="AD37" s="49" t="s">
        <v>60</v>
      </c>
      <c r="AE37" s="48">
        <v>4</v>
      </c>
      <c r="AF37" s="48">
        <v>4</v>
      </c>
      <c r="AG37" s="48">
        <v>4</v>
      </c>
      <c r="AH37" s="48">
        <v>4</v>
      </c>
      <c r="AI37" s="48">
        <v>4</v>
      </c>
      <c r="AJ37" s="48">
        <v>3</v>
      </c>
      <c r="AK37" s="48">
        <v>4</v>
      </c>
      <c r="AL37" s="48">
        <v>4</v>
      </c>
      <c r="AM37" s="48">
        <v>4</v>
      </c>
      <c r="AN37" s="48">
        <v>4</v>
      </c>
      <c r="AO37" s="48">
        <v>3</v>
      </c>
      <c r="AP37" s="48">
        <v>4</v>
      </c>
      <c r="AQ37" s="48">
        <v>4</v>
      </c>
      <c r="AR37" s="48">
        <v>2</v>
      </c>
      <c r="AS37" s="48">
        <v>2</v>
      </c>
      <c r="AT37" s="48">
        <v>2</v>
      </c>
      <c r="AU37" s="48">
        <v>2</v>
      </c>
      <c r="AV37" s="48">
        <v>2</v>
      </c>
      <c r="AW37" s="48">
        <v>2</v>
      </c>
      <c r="AX37" s="48">
        <v>2</v>
      </c>
      <c r="AY37" s="48">
        <v>2</v>
      </c>
      <c r="AZ37" s="48">
        <v>2</v>
      </c>
      <c r="BA37" s="48">
        <v>2</v>
      </c>
      <c r="BB37" s="48">
        <v>2</v>
      </c>
      <c r="BC37" s="48">
        <v>2</v>
      </c>
      <c r="BD37" s="48">
        <v>2</v>
      </c>
      <c r="BE37" s="58">
        <f t="shared" si="1"/>
        <v>76</v>
      </c>
    </row>
    <row r="38" spans="1:57" x14ac:dyDescent="0.25">
      <c r="A38" s="57">
        <v>30</v>
      </c>
      <c r="B38" s="48" t="s">
        <v>63</v>
      </c>
      <c r="C38" s="49" t="s">
        <v>60</v>
      </c>
      <c r="D38" s="48">
        <v>3</v>
      </c>
      <c r="E38" s="48">
        <v>4</v>
      </c>
      <c r="F38" s="48">
        <v>4</v>
      </c>
      <c r="G38" s="48">
        <v>3</v>
      </c>
      <c r="H38" s="48">
        <v>4</v>
      </c>
      <c r="I38" s="48">
        <v>3</v>
      </c>
      <c r="J38" s="48">
        <v>3</v>
      </c>
      <c r="K38" s="48">
        <v>3</v>
      </c>
      <c r="L38" s="48">
        <v>3</v>
      </c>
      <c r="M38" s="48">
        <v>4</v>
      </c>
      <c r="N38" s="48">
        <v>4</v>
      </c>
      <c r="O38" s="48">
        <v>1</v>
      </c>
      <c r="P38" s="48">
        <v>1</v>
      </c>
      <c r="Q38" s="48">
        <v>2</v>
      </c>
      <c r="R38" s="48">
        <v>1</v>
      </c>
      <c r="S38" s="48">
        <v>2</v>
      </c>
      <c r="T38" s="48">
        <v>2</v>
      </c>
      <c r="U38" s="48">
        <v>1</v>
      </c>
      <c r="V38" s="48">
        <v>2</v>
      </c>
      <c r="W38" s="48">
        <v>2</v>
      </c>
      <c r="X38" s="48">
        <v>1</v>
      </c>
      <c r="Y38" s="48">
        <v>2</v>
      </c>
      <c r="Z38" s="58">
        <f t="shared" si="0"/>
        <v>55</v>
      </c>
      <c r="AA38" s="65"/>
      <c r="AB38" s="57">
        <v>30</v>
      </c>
      <c r="AC38" s="48" t="s">
        <v>63</v>
      </c>
      <c r="AD38" s="49" t="s">
        <v>60</v>
      </c>
      <c r="AE38" s="48">
        <v>3</v>
      </c>
      <c r="AF38" s="48">
        <v>4</v>
      </c>
      <c r="AG38" s="48">
        <v>4</v>
      </c>
      <c r="AH38" s="48">
        <v>4</v>
      </c>
      <c r="AI38" s="48">
        <v>4</v>
      </c>
      <c r="AJ38" s="48">
        <v>4</v>
      </c>
      <c r="AK38" s="48">
        <v>4</v>
      </c>
      <c r="AL38" s="48">
        <v>4</v>
      </c>
      <c r="AM38" s="48">
        <v>4</v>
      </c>
      <c r="AN38" s="48">
        <v>4</v>
      </c>
      <c r="AO38" s="48">
        <v>4</v>
      </c>
      <c r="AP38" s="48">
        <v>4</v>
      </c>
      <c r="AQ38" s="48">
        <v>4</v>
      </c>
      <c r="AR38" s="48">
        <v>1</v>
      </c>
      <c r="AS38" s="48">
        <v>1</v>
      </c>
      <c r="AT38" s="48">
        <v>1</v>
      </c>
      <c r="AU38" s="48">
        <v>1</v>
      </c>
      <c r="AV38" s="48">
        <v>1</v>
      </c>
      <c r="AW38" s="48">
        <v>1</v>
      </c>
      <c r="AX38" s="48">
        <v>1</v>
      </c>
      <c r="AY38" s="48">
        <v>1</v>
      </c>
      <c r="AZ38" s="48">
        <v>1</v>
      </c>
      <c r="BA38" s="48">
        <v>1</v>
      </c>
      <c r="BB38" s="48">
        <v>1</v>
      </c>
      <c r="BC38" s="48">
        <v>1</v>
      </c>
      <c r="BD38" s="48">
        <v>1</v>
      </c>
      <c r="BE38" s="58">
        <f t="shared" si="1"/>
        <v>64</v>
      </c>
    </row>
    <row r="39" spans="1:57" x14ac:dyDescent="0.25">
      <c r="A39" s="57">
        <v>31</v>
      </c>
      <c r="B39" s="48" t="s">
        <v>64</v>
      </c>
      <c r="C39" s="49" t="s">
        <v>60</v>
      </c>
      <c r="D39" s="48">
        <v>4</v>
      </c>
      <c r="E39" s="48">
        <v>4</v>
      </c>
      <c r="F39" s="48">
        <v>4</v>
      </c>
      <c r="G39" s="48">
        <v>4</v>
      </c>
      <c r="H39" s="48">
        <v>4</v>
      </c>
      <c r="I39" s="48">
        <v>4</v>
      </c>
      <c r="J39" s="48">
        <v>4</v>
      </c>
      <c r="K39" s="48">
        <v>4</v>
      </c>
      <c r="L39" s="48">
        <v>4</v>
      </c>
      <c r="M39" s="48">
        <v>4</v>
      </c>
      <c r="N39" s="48">
        <v>3</v>
      </c>
      <c r="O39" s="48">
        <v>1</v>
      </c>
      <c r="P39" s="48">
        <v>2</v>
      </c>
      <c r="Q39" s="48">
        <v>1</v>
      </c>
      <c r="R39" s="48">
        <v>2</v>
      </c>
      <c r="S39" s="48">
        <v>1</v>
      </c>
      <c r="T39" s="48">
        <v>2</v>
      </c>
      <c r="U39" s="48">
        <v>2</v>
      </c>
      <c r="V39" s="48">
        <v>1</v>
      </c>
      <c r="W39" s="48">
        <v>2</v>
      </c>
      <c r="X39" s="48">
        <v>1</v>
      </c>
      <c r="Y39" s="48">
        <v>2</v>
      </c>
      <c r="Z39" s="58">
        <f t="shared" si="0"/>
        <v>60</v>
      </c>
      <c r="AA39" s="65"/>
      <c r="AB39" s="57">
        <v>31</v>
      </c>
      <c r="AC39" s="48" t="s">
        <v>64</v>
      </c>
      <c r="AD39" s="49" t="s">
        <v>60</v>
      </c>
      <c r="AE39" s="48">
        <v>3</v>
      </c>
      <c r="AF39" s="48">
        <v>4</v>
      </c>
      <c r="AG39" s="48">
        <v>4</v>
      </c>
      <c r="AH39" s="48">
        <v>4</v>
      </c>
      <c r="AI39" s="48">
        <v>4</v>
      </c>
      <c r="AJ39" s="48">
        <v>3</v>
      </c>
      <c r="AK39" s="48">
        <v>4</v>
      </c>
      <c r="AL39" s="48">
        <v>4</v>
      </c>
      <c r="AM39" s="48">
        <v>4</v>
      </c>
      <c r="AN39" s="48">
        <v>4</v>
      </c>
      <c r="AO39" s="48">
        <v>3</v>
      </c>
      <c r="AP39" s="48">
        <v>4</v>
      </c>
      <c r="AQ39" s="48">
        <v>4</v>
      </c>
      <c r="AR39" s="48">
        <v>2</v>
      </c>
      <c r="AS39" s="48">
        <v>2</v>
      </c>
      <c r="AT39" s="48">
        <v>2</v>
      </c>
      <c r="AU39" s="48">
        <v>2</v>
      </c>
      <c r="AV39" s="48">
        <v>2</v>
      </c>
      <c r="AW39" s="48">
        <v>2</v>
      </c>
      <c r="AX39" s="48">
        <v>2</v>
      </c>
      <c r="AY39" s="48">
        <v>2</v>
      </c>
      <c r="AZ39" s="48">
        <v>2</v>
      </c>
      <c r="BA39" s="48">
        <v>2</v>
      </c>
      <c r="BB39" s="48">
        <v>2</v>
      </c>
      <c r="BC39" s="48">
        <v>2</v>
      </c>
      <c r="BD39" s="48">
        <v>2</v>
      </c>
      <c r="BE39" s="58">
        <f t="shared" si="1"/>
        <v>75</v>
      </c>
    </row>
    <row r="40" spans="1:57" x14ac:dyDescent="0.25">
      <c r="A40" s="57">
        <v>32</v>
      </c>
      <c r="B40" s="48" t="s">
        <v>65</v>
      </c>
      <c r="C40" s="49" t="s">
        <v>60</v>
      </c>
      <c r="D40" s="48">
        <v>3</v>
      </c>
      <c r="E40" s="48">
        <v>3</v>
      </c>
      <c r="F40" s="48">
        <v>3</v>
      </c>
      <c r="G40" s="48">
        <v>3</v>
      </c>
      <c r="H40" s="48">
        <v>4</v>
      </c>
      <c r="I40" s="48">
        <v>3</v>
      </c>
      <c r="J40" s="48">
        <v>3</v>
      </c>
      <c r="K40" s="48">
        <v>4</v>
      </c>
      <c r="L40" s="48">
        <v>3</v>
      </c>
      <c r="M40" s="48">
        <v>3</v>
      </c>
      <c r="N40" s="48">
        <v>4</v>
      </c>
      <c r="O40" s="48">
        <v>2</v>
      </c>
      <c r="P40" s="48">
        <v>2</v>
      </c>
      <c r="Q40" s="48">
        <v>2</v>
      </c>
      <c r="R40" s="48">
        <v>2</v>
      </c>
      <c r="S40" s="48">
        <v>2</v>
      </c>
      <c r="T40" s="48">
        <v>2</v>
      </c>
      <c r="U40" s="48">
        <v>2</v>
      </c>
      <c r="V40" s="48">
        <v>1</v>
      </c>
      <c r="W40" s="48">
        <v>2</v>
      </c>
      <c r="X40" s="48">
        <v>2</v>
      </c>
      <c r="Y40" s="48">
        <v>2</v>
      </c>
      <c r="Z40" s="58">
        <f t="shared" si="0"/>
        <v>57</v>
      </c>
      <c r="AA40" s="65"/>
      <c r="AB40" s="57">
        <v>32</v>
      </c>
      <c r="AC40" s="48" t="s">
        <v>65</v>
      </c>
      <c r="AD40" s="49" t="s">
        <v>60</v>
      </c>
      <c r="AE40" s="48">
        <v>3</v>
      </c>
      <c r="AF40" s="48">
        <v>3</v>
      </c>
      <c r="AG40" s="48">
        <v>3</v>
      </c>
      <c r="AH40" s="48">
        <v>3</v>
      </c>
      <c r="AI40" s="48">
        <v>3</v>
      </c>
      <c r="AJ40" s="48">
        <v>3</v>
      </c>
      <c r="AK40" s="48">
        <v>3</v>
      </c>
      <c r="AL40" s="48">
        <v>3</v>
      </c>
      <c r="AM40" s="48">
        <v>3</v>
      </c>
      <c r="AN40" s="48">
        <v>4</v>
      </c>
      <c r="AO40" s="48">
        <v>3</v>
      </c>
      <c r="AP40" s="48">
        <v>3</v>
      </c>
      <c r="AQ40" s="48">
        <v>3</v>
      </c>
      <c r="AR40" s="48">
        <v>1</v>
      </c>
      <c r="AS40" s="48">
        <v>1</v>
      </c>
      <c r="AT40" s="48">
        <v>1</v>
      </c>
      <c r="AU40" s="48">
        <v>1</v>
      </c>
      <c r="AV40" s="48">
        <v>1</v>
      </c>
      <c r="AW40" s="48">
        <v>1</v>
      </c>
      <c r="AX40" s="48">
        <v>1</v>
      </c>
      <c r="AY40" s="48">
        <v>1</v>
      </c>
      <c r="AZ40" s="48">
        <v>1</v>
      </c>
      <c r="BA40" s="48">
        <v>1</v>
      </c>
      <c r="BB40" s="48">
        <v>1</v>
      </c>
      <c r="BC40" s="48">
        <v>1</v>
      </c>
      <c r="BD40" s="48">
        <v>1</v>
      </c>
      <c r="BE40" s="58">
        <f t="shared" si="1"/>
        <v>53</v>
      </c>
    </row>
    <row r="41" spans="1:57" s="27" customFormat="1" x14ac:dyDescent="0.25">
      <c r="A41" s="57">
        <v>33</v>
      </c>
      <c r="B41" s="48" t="s">
        <v>73</v>
      </c>
      <c r="C41" s="49" t="s">
        <v>66</v>
      </c>
      <c r="D41" s="48">
        <v>3</v>
      </c>
      <c r="E41" s="48">
        <v>4</v>
      </c>
      <c r="F41" s="48">
        <v>4</v>
      </c>
      <c r="G41" s="48">
        <v>4</v>
      </c>
      <c r="H41" s="48">
        <v>3</v>
      </c>
      <c r="I41" s="48">
        <v>4</v>
      </c>
      <c r="J41" s="48">
        <v>3</v>
      </c>
      <c r="K41" s="48">
        <v>4</v>
      </c>
      <c r="L41" s="48">
        <v>4</v>
      </c>
      <c r="M41" s="48">
        <v>4</v>
      </c>
      <c r="N41" s="48">
        <v>4</v>
      </c>
      <c r="O41" s="48">
        <v>1</v>
      </c>
      <c r="P41" s="48">
        <v>1</v>
      </c>
      <c r="Q41" s="48">
        <v>1</v>
      </c>
      <c r="R41" s="48">
        <v>1</v>
      </c>
      <c r="S41" s="48">
        <v>1</v>
      </c>
      <c r="T41" s="48">
        <v>1</v>
      </c>
      <c r="U41" s="48">
        <v>1</v>
      </c>
      <c r="V41" s="48">
        <v>2</v>
      </c>
      <c r="W41" s="48">
        <v>1</v>
      </c>
      <c r="X41" s="48">
        <v>1</v>
      </c>
      <c r="Y41" s="48">
        <v>1</v>
      </c>
      <c r="Z41" s="58">
        <f t="shared" si="0"/>
        <v>53</v>
      </c>
      <c r="AA41" s="65"/>
      <c r="AB41" s="57">
        <v>33</v>
      </c>
      <c r="AC41" s="48" t="s">
        <v>73</v>
      </c>
      <c r="AD41" s="49" t="s">
        <v>66</v>
      </c>
      <c r="AE41" s="48">
        <v>3</v>
      </c>
      <c r="AF41" s="48">
        <v>4</v>
      </c>
      <c r="AG41" s="48">
        <v>4</v>
      </c>
      <c r="AH41" s="48">
        <v>4</v>
      </c>
      <c r="AI41" s="48">
        <v>4</v>
      </c>
      <c r="AJ41" s="48">
        <v>3</v>
      </c>
      <c r="AK41" s="48">
        <v>4</v>
      </c>
      <c r="AL41" s="48">
        <v>4</v>
      </c>
      <c r="AM41" s="48">
        <v>4</v>
      </c>
      <c r="AN41" s="48">
        <v>4</v>
      </c>
      <c r="AO41" s="48">
        <v>3</v>
      </c>
      <c r="AP41" s="48">
        <v>4</v>
      </c>
      <c r="AQ41" s="48">
        <v>4</v>
      </c>
      <c r="AR41" s="48">
        <v>2</v>
      </c>
      <c r="AS41" s="48">
        <v>2</v>
      </c>
      <c r="AT41" s="48">
        <v>2</v>
      </c>
      <c r="AU41" s="48">
        <v>2</v>
      </c>
      <c r="AV41" s="48">
        <v>2</v>
      </c>
      <c r="AW41" s="48">
        <v>2</v>
      </c>
      <c r="AX41" s="48">
        <v>2</v>
      </c>
      <c r="AY41" s="48">
        <v>2</v>
      </c>
      <c r="AZ41" s="48">
        <v>2</v>
      </c>
      <c r="BA41" s="48">
        <v>2</v>
      </c>
      <c r="BB41" s="48">
        <v>2</v>
      </c>
      <c r="BC41" s="48">
        <v>2</v>
      </c>
      <c r="BD41" s="48">
        <v>2</v>
      </c>
      <c r="BE41" s="58">
        <f t="shared" si="1"/>
        <v>75</v>
      </c>
    </row>
    <row r="42" spans="1:57" s="27" customFormat="1" x14ac:dyDescent="0.25">
      <c r="A42" s="57">
        <v>34</v>
      </c>
      <c r="B42" s="48" t="s">
        <v>74</v>
      </c>
      <c r="C42" s="49" t="s">
        <v>66</v>
      </c>
      <c r="D42" s="48">
        <v>4</v>
      </c>
      <c r="E42" s="48">
        <v>4</v>
      </c>
      <c r="F42" s="48">
        <v>4</v>
      </c>
      <c r="G42" s="48">
        <v>3</v>
      </c>
      <c r="H42" s="48">
        <v>3</v>
      </c>
      <c r="I42" s="48">
        <v>4</v>
      </c>
      <c r="J42" s="48">
        <v>4</v>
      </c>
      <c r="K42" s="48">
        <v>4</v>
      </c>
      <c r="L42" s="48">
        <v>4</v>
      </c>
      <c r="M42" s="48">
        <v>4</v>
      </c>
      <c r="N42" s="48">
        <v>4</v>
      </c>
      <c r="O42" s="48">
        <v>2</v>
      </c>
      <c r="P42" s="48">
        <v>1</v>
      </c>
      <c r="Q42" s="48">
        <v>1</v>
      </c>
      <c r="R42" s="48">
        <v>2</v>
      </c>
      <c r="S42" s="48">
        <v>2</v>
      </c>
      <c r="T42" s="48">
        <v>1</v>
      </c>
      <c r="U42" s="48">
        <v>2</v>
      </c>
      <c r="V42" s="48">
        <v>1</v>
      </c>
      <c r="W42" s="48">
        <v>1</v>
      </c>
      <c r="X42" s="48">
        <v>2</v>
      </c>
      <c r="Y42" s="48">
        <v>2</v>
      </c>
      <c r="Z42" s="58">
        <f t="shared" si="0"/>
        <v>59</v>
      </c>
      <c r="AA42" s="65"/>
      <c r="AB42" s="57">
        <v>34</v>
      </c>
      <c r="AC42" s="48" t="s">
        <v>74</v>
      </c>
      <c r="AD42" s="49" t="s">
        <v>66</v>
      </c>
      <c r="AE42" s="48">
        <v>4</v>
      </c>
      <c r="AF42" s="48">
        <v>4</v>
      </c>
      <c r="AG42" s="48">
        <v>4</v>
      </c>
      <c r="AH42" s="48">
        <v>4</v>
      </c>
      <c r="AI42" s="48">
        <v>4</v>
      </c>
      <c r="AJ42" s="48">
        <v>3</v>
      </c>
      <c r="AK42" s="48">
        <v>4</v>
      </c>
      <c r="AL42" s="48">
        <v>4</v>
      </c>
      <c r="AM42" s="48">
        <v>4</v>
      </c>
      <c r="AN42" s="48">
        <v>4</v>
      </c>
      <c r="AO42" s="48">
        <v>3</v>
      </c>
      <c r="AP42" s="48">
        <v>4</v>
      </c>
      <c r="AQ42" s="48">
        <v>4</v>
      </c>
      <c r="AR42" s="48">
        <v>1</v>
      </c>
      <c r="AS42" s="48">
        <v>1</v>
      </c>
      <c r="AT42" s="48">
        <v>1</v>
      </c>
      <c r="AU42" s="48">
        <v>1</v>
      </c>
      <c r="AV42" s="48">
        <v>1</v>
      </c>
      <c r="AW42" s="48">
        <v>1</v>
      </c>
      <c r="AX42" s="48">
        <v>1</v>
      </c>
      <c r="AY42" s="48">
        <v>2</v>
      </c>
      <c r="AZ42" s="48">
        <v>1</v>
      </c>
      <c r="BA42" s="48">
        <v>1</v>
      </c>
      <c r="BB42" s="48">
        <v>1</v>
      </c>
      <c r="BC42" s="48">
        <v>1</v>
      </c>
      <c r="BD42" s="48">
        <v>1</v>
      </c>
      <c r="BE42" s="58"/>
    </row>
    <row r="43" spans="1:57" s="27" customFormat="1" x14ac:dyDescent="0.25">
      <c r="A43" s="57">
        <v>35</v>
      </c>
      <c r="B43" s="48" t="s">
        <v>75</v>
      </c>
      <c r="C43" s="49" t="s">
        <v>66</v>
      </c>
      <c r="D43" s="48">
        <v>3</v>
      </c>
      <c r="E43" s="48">
        <v>3</v>
      </c>
      <c r="F43" s="48">
        <v>4</v>
      </c>
      <c r="G43" s="48">
        <v>3</v>
      </c>
      <c r="H43" s="48">
        <v>4</v>
      </c>
      <c r="I43" s="48">
        <v>4</v>
      </c>
      <c r="J43" s="48">
        <v>3</v>
      </c>
      <c r="K43" s="48">
        <v>3</v>
      </c>
      <c r="L43" s="48">
        <v>4</v>
      </c>
      <c r="M43" s="48">
        <v>4</v>
      </c>
      <c r="N43" s="48">
        <v>4</v>
      </c>
      <c r="O43" s="48">
        <v>1</v>
      </c>
      <c r="P43" s="48">
        <v>2</v>
      </c>
      <c r="Q43" s="48">
        <v>2</v>
      </c>
      <c r="R43" s="48">
        <v>2</v>
      </c>
      <c r="S43" s="48">
        <v>1</v>
      </c>
      <c r="T43" s="48">
        <v>1</v>
      </c>
      <c r="U43" s="48">
        <v>1</v>
      </c>
      <c r="V43" s="48">
        <v>2</v>
      </c>
      <c r="W43" s="48">
        <v>2</v>
      </c>
      <c r="X43" s="48">
        <v>2</v>
      </c>
      <c r="Y43" s="48">
        <v>2</v>
      </c>
      <c r="Z43" s="58">
        <f t="shared" si="0"/>
        <v>57</v>
      </c>
      <c r="AA43" s="65"/>
      <c r="AB43" s="57">
        <v>35</v>
      </c>
      <c r="AC43" s="48" t="s">
        <v>75</v>
      </c>
      <c r="AD43" s="49" t="s">
        <v>66</v>
      </c>
      <c r="AE43" s="48">
        <v>4</v>
      </c>
      <c r="AF43" s="48">
        <v>3</v>
      </c>
      <c r="AG43" s="48">
        <v>3</v>
      </c>
      <c r="AH43" s="48">
        <v>4</v>
      </c>
      <c r="AI43" s="48">
        <v>4</v>
      </c>
      <c r="AJ43" s="48">
        <v>4</v>
      </c>
      <c r="AK43" s="48">
        <v>4</v>
      </c>
      <c r="AL43" s="48">
        <v>4</v>
      </c>
      <c r="AM43" s="48">
        <v>4</v>
      </c>
      <c r="AN43" s="48">
        <v>4</v>
      </c>
      <c r="AO43" s="48">
        <v>4</v>
      </c>
      <c r="AP43" s="48">
        <v>4</v>
      </c>
      <c r="AQ43" s="48">
        <v>4</v>
      </c>
      <c r="AR43" s="48">
        <v>2</v>
      </c>
      <c r="AS43" s="48">
        <v>1</v>
      </c>
      <c r="AT43" s="48">
        <v>2</v>
      </c>
      <c r="AU43" s="48">
        <v>1</v>
      </c>
      <c r="AV43" s="48">
        <v>2</v>
      </c>
      <c r="AW43" s="48">
        <v>1</v>
      </c>
      <c r="AX43" s="48">
        <v>2</v>
      </c>
      <c r="AY43" s="48">
        <v>1</v>
      </c>
      <c r="AZ43" s="48">
        <v>2</v>
      </c>
      <c r="BA43" s="48">
        <v>2</v>
      </c>
      <c r="BB43" s="48">
        <v>2</v>
      </c>
      <c r="BC43" s="48">
        <v>2</v>
      </c>
      <c r="BD43" s="48">
        <v>1</v>
      </c>
      <c r="BE43" s="58">
        <f>AE43+AF43+AG43+AH43+AI43+AJ43+AK43+AL43+AM43+AN43+AO43+AP43+AQ43+AR43+AS43+AT43+AU43+AV43+AW43+AX43+AY43+AZ43+BA43+BB43+BC43+BD43</f>
        <v>71</v>
      </c>
    </row>
    <row r="44" spans="1:57" s="11" customFormat="1" x14ac:dyDescent="0.25">
      <c r="A44" s="59"/>
      <c r="B44" s="48"/>
      <c r="C44" s="48"/>
      <c r="D44" s="48"/>
      <c r="E44" s="48"/>
      <c r="F44" s="48"/>
      <c r="G44" s="48"/>
      <c r="H44" s="48"/>
      <c r="I44" s="48"/>
      <c r="J44" s="48"/>
      <c r="K44" s="48"/>
      <c r="L44" s="48"/>
      <c r="M44" s="48"/>
      <c r="N44" s="48"/>
      <c r="O44" s="48"/>
      <c r="P44" s="48"/>
      <c r="Q44" s="48"/>
      <c r="R44" s="48"/>
      <c r="S44" s="48"/>
      <c r="T44" s="48"/>
      <c r="U44" s="48"/>
      <c r="V44" s="48"/>
      <c r="W44" s="48"/>
      <c r="X44" s="48"/>
      <c r="Y44" s="48"/>
      <c r="Z44" s="60"/>
      <c r="AA44" s="65"/>
      <c r="AB44" s="59"/>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60"/>
    </row>
    <row r="45" spans="1:57" ht="21.75" thickBot="1" x14ac:dyDescent="0.4">
      <c r="A45" s="61"/>
      <c r="B45" s="62" t="s">
        <v>18</v>
      </c>
      <c r="C45" s="63"/>
      <c r="D45" s="63">
        <f t="shared" ref="D45:N45" si="2">SUM(D9:D43)</f>
        <v>127</v>
      </c>
      <c r="E45" s="63">
        <f t="shared" si="2"/>
        <v>124</v>
      </c>
      <c r="F45" s="63">
        <f t="shared" si="2"/>
        <v>132</v>
      </c>
      <c r="G45" s="63">
        <f t="shared" si="2"/>
        <v>118</v>
      </c>
      <c r="H45" s="63">
        <f t="shared" si="2"/>
        <v>127</v>
      </c>
      <c r="I45" s="63">
        <f t="shared" si="2"/>
        <v>124</v>
      </c>
      <c r="J45" s="63">
        <f t="shared" si="2"/>
        <v>128</v>
      </c>
      <c r="K45" s="63">
        <f t="shared" si="2"/>
        <v>129</v>
      </c>
      <c r="L45" s="63">
        <f t="shared" si="2"/>
        <v>127</v>
      </c>
      <c r="M45" s="63">
        <f t="shared" si="2"/>
        <v>132</v>
      </c>
      <c r="N45" s="63">
        <f t="shared" si="2"/>
        <v>132</v>
      </c>
      <c r="O45" s="63">
        <f t="shared" ref="O45:Y45" si="3">SUM(O9:O43)</f>
        <v>54</v>
      </c>
      <c r="P45" s="63">
        <f t="shared" si="3"/>
        <v>52</v>
      </c>
      <c r="Q45" s="63">
        <f t="shared" si="3"/>
        <v>51</v>
      </c>
      <c r="R45" s="63">
        <f t="shared" si="3"/>
        <v>54</v>
      </c>
      <c r="S45" s="63">
        <f t="shared" si="3"/>
        <v>56</v>
      </c>
      <c r="T45" s="63">
        <f t="shared" si="3"/>
        <v>58</v>
      </c>
      <c r="U45" s="63">
        <f t="shared" si="3"/>
        <v>54</v>
      </c>
      <c r="V45" s="63">
        <f t="shared" si="3"/>
        <v>52</v>
      </c>
      <c r="W45" s="63">
        <f t="shared" si="3"/>
        <v>55</v>
      </c>
      <c r="X45" s="63">
        <f t="shared" si="3"/>
        <v>56</v>
      </c>
      <c r="Y45" s="63">
        <f t="shared" si="3"/>
        <v>62</v>
      </c>
      <c r="Z45" s="64"/>
      <c r="AA45" s="65"/>
      <c r="AB45" s="105" t="s">
        <v>18</v>
      </c>
      <c r="AC45" s="106"/>
      <c r="AD45" s="107"/>
      <c r="AE45" s="63">
        <f t="shared" ref="AE45:AQ45" si="4">SUM(AE9:AE43)</f>
        <v>129</v>
      </c>
      <c r="AF45" s="63">
        <f t="shared" si="4"/>
        <v>125</v>
      </c>
      <c r="AG45" s="63">
        <f t="shared" si="4"/>
        <v>125</v>
      </c>
      <c r="AH45" s="63">
        <f t="shared" si="4"/>
        <v>131</v>
      </c>
      <c r="AI45" s="63">
        <f t="shared" si="4"/>
        <v>131</v>
      </c>
      <c r="AJ45" s="63">
        <f t="shared" si="4"/>
        <v>124</v>
      </c>
      <c r="AK45" s="63">
        <f t="shared" si="4"/>
        <v>131</v>
      </c>
      <c r="AL45" s="63">
        <f t="shared" si="4"/>
        <v>131</v>
      </c>
      <c r="AM45" s="63">
        <f t="shared" si="4"/>
        <v>127</v>
      </c>
      <c r="AN45" s="63">
        <f t="shared" si="4"/>
        <v>132</v>
      </c>
      <c r="AO45" s="63">
        <f t="shared" si="4"/>
        <v>122</v>
      </c>
      <c r="AP45" s="63">
        <f t="shared" si="4"/>
        <v>131</v>
      </c>
      <c r="AQ45" s="63">
        <f t="shared" si="4"/>
        <v>130</v>
      </c>
      <c r="AR45" s="63">
        <f t="shared" ref="AR45:BD45" si="5">SUM(AR9:AR43)</f>
        <v>53</v>
      </c>
      <c r="AS45" s="63">
        <f t="shared" si="5"/>
        <v>50</v>
      </c>
      <c r="AT45" s="63">
        <f t="shared" si="5"/>
        <v>54</v>
      </c>
      <c r="AU45" s="63">
        <f t="shared" si="5"/>
        <v>51</v>
      </c>
      <c r="AV45" s="63">
        <f t="shared" si="5"/>
        <v>55</v>
      </c>
      <c r="AW45" s="63">
        <f t="shared" si="5"/>
        <v>51</v>
      </c>
      <c r="AX45" s="63">
        <f t="shared" si="5"/>
        <v>56</v>
      </c>
      <c r="AY45" s="63">
        <f t="shared" si="5"/>
        <v>55</v>
      </c>
      <c r="AZ45" s="63">
        <f t="shared" si="5"/>
        <v>52</v>
      </c>
      <c r="BA45" s="63">
        <f t="shared" si="5"/>
        <v>53</v>
      </c>
      <c r="BB45" s="63">
        <f t="shared" si="5"/>
        <v>51</v>
      </c>
      <c r="BC45" s="63">
        <f t="shared" si="5"/>
        <v>54</v>
      </c>
      <c r="BD45" s="63">
        <f t="shared" si="5"/>
        <v>51</v>
      </c>
      <c r="BE45" s="64"/>
    </row>
    <row r="46" spans="1:57" ht="21" x14ac:dyDescent="0.35">
      <c r="A46" s="14"/>
      <c r="B46" s="6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66"/>
      <c r="AC46" s="66"/>
      <c r="AD46" s="66"/>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ht="21" customHeight="1" x14ac:dyDescent="0.25">
      <c r="A47" s="104">
        <v>108</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4"/>
      <c r="AB47" s="104">
        <v>109</v>
      </c>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row>
    <row r="48" spans="1:57" ht="21" x14ac:dyDescent="0.35">
      <c r="A48" s="14"/>
      <c r="B48" s="66"/>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66"/>
      <c r="AC48" s="66"/>
      <c r="AD48" s="66"/>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row>
    <row r="49" spans="1:57" ht="21" x14ac:dyDescent="0.35">
      <c r="A49" s="14"/>
      <c r="B49" s="6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66"/>
      <c r="AC49" s="66"/>
      <c r="AD49" s="66"/>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row>
    <row r="50" spans="1:57" x14ac:dyDescent="0.25">
      <c r="B50" s="15"/>
    </row>
    <row r="51" spans="1:57" ht="21" x14ac:dyDescent="0.35">
      <c r="B51" s="25" t="s">
        <v>20</v>
      </c>
      <c r="D51" s="69">
        <f>SUM(D45:Y45)</f>
        <v>2004</v>
      </c>
      <c r="E51" s="69"/>
      <c r="F51" s="69"/>
      <c r="G51" s="69"/>
      <c r="H51" s="69"/>
      <c r="I51" s="69"/>
      <c r="J51" s="69"/>
      <c r="K51" s="69"/>
      <c r="L51" s="69"/>
      <c r="M51" s="69"/>
      <c r="N51" s="69"/>
      <c r="O51" s="69"/>
      <c r="P51" s="69"/>
      <c r="Q51" s="69"/>
      <c r="R51" s="69"/>
      <c r="S51" s="69"/>
      <c r="T51" s="69"/>
      <c r="U51" s="69"/>
      <c r="V51" s="69"/>
      <c r="W51" s="69"/>
      <c r="X51" s="69"/>
      <c r="Y51" s="69"/>
      <c r="Z51" s="1"/>
      <c r="AE51" s="69">
        <f>SUM(AE45:BD45)</f>
        <v>2355</v>
      </c>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row>
    <row r="52" spans="1:57" x14ac:dyDescent="0.25">
      <c r="B52" s="15"/>
      <c r="W52" s="1"/>
    </row>
    <row r="53" spans="1:57" ht="21" x14ac:dyDescent="0.35">
      <c r="B53" s="26" t="s">
        <v>23</v>
      </c>
      <c r="D53" s="100">
        <v>35</v>
      </c>
      <c r="E53" s="100"/>
      <c r="F53" s="100"/>
      <c r="G53" s="100"/>
      <c r="H53" s="100"/>
      <c r="I53" s="100"/>
      <c r="J53" s="100"/>
      <c r="K53" s="100"/>
      <c r="L53" s="100"/>
      <c r="M53" s="100"/>
      <c r="N53" s="100"/>
      <c r="O53" s="100"/>
      <c r="P53" s="100"/>
      <c r="Q53" s="100"/>
      <c r="R53" s="100"/>
      <c r="S53" s="100"/>
      <c r="T53" s="100"/>
      <c r="U53" s="100"/>
      <c r="V53" s="100"/>
      <c r="W53" s="100"/>
      <c r="X53" s="100"/>
      <c r="Y53" s="100"/>
      <c r="AE53" s="100">
        <v>35</v>
      </c>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row>
    <row r="54" spans="1:57" ht="21.75" thickBot="1" x14ac:dyDescent="0.4">
      <c r="B54" s="16"/>
      <c r="D54" s="84" t="s">
        <v>21</v>
      </c>
      <c r="E54" s="74"/>
      <c r="F54" s="74"/>
      <c r="G54" s="74"/>
      <c r="H54" s="74"/>
      <c r="I54" s="74"/>
      <c r="J54" s="74"/>
      <c r="K54" s="74"/>
      <c r="L54" s="74"/>
      <c r="M54" s="74"/>
      <c r="N54" s="74"/>
      <c r="O54" s="74"/>
      <c r="P54" s="74"/>
      <c r="Q54" s="74"/>
      <c r="R54" s="74"/>
      <c r="S54" s="74"/>
      <c r="T54" s="74"/>
      <c r="U54" s="74"/>
      <c r="V54" s="74"/>
      <c r="W54" s="74"/>
      <c r="X54" s="74"/>
      <c r="Y54" s="74"/>
      <c r="AE54" s="84" t="s">
        <v>21</v>
      </c>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row>
    <row r="55" spans="1:57" x14ac:dyDescent="0.25">
      <c r="D55" s="85" t="s">
        <v>12</v>
      </c>
      <c r="E55" s="86"/>
      <c r="F55" s="86"/>
      <c r="G55" s="86"/>
      <c r="H55" s="86"/>
      <c r="I55" s="86"/>
      <c r="J55" s="86"/>
      <c r="K55" s="86"/>
      <c r="L55" s="86"/>
      <c r="M55" s="86"/>
      <c r="N55" s="87"/>
      <c r="O55" s="88" t="s">
        <v>13</v>
      </c>
      <c r="P55" s="88"/>
      <c r="Q55" s="88"/>
      <c r="R55" s="88"/>
      <c r="S55" s="88"/>
      <c r="T55" s="88"/>
      <c r="U55" s="88"/>
      <c r="V55" s="88"/>
      <c r="W55" s="88"/>
      <c r="X55" s="88"/>
      <c r="Y55" s="88"/>
      <c r="AE55" s="89" t="s">
        <v>16</v>
      </c>
      <c r="AF55" s="90"/>
      <c r="AG55" s="90"/>
      <c r="AH55" s="90"/>
      <c r="AI55" s="90"/>
      <c r="AJ55" s="90"/>
      <c r="AK55" s="90"/>
      <c r="AL55" s="90"/>
      <c r="AM55" s="90"/>
      <c r="AN55" s="90"/>
      <c r="AO55" s="90"/>
      <c r="AP55" s="90"/>
      <c r="AQ55" s="91"/>
      <c r="AR55" s="92" t="s">
        <v>17</v>
      </c>
      <c r="AS55" s="93"/>
      <c r="AT55" s="93"/>
      <c r="AU55" s="93"/>
      <c r="AV55" s="93"/>
      <c r="AW55" s="93"/>
      <c r="AX55" s="93"/>
      <c r="AY55" s="93"/>
      <c r="AZ55" s="93"/>
      <c r="BA55" s="93"/>
      <c r="BB55" s="93"/>
      <c r="BC55" s="93"/>
      <c r="BD55" s="94"/>
    </row>
    <row r="56" spans="1:57" x14ac:dyDescent="0.25">
      <c r="D56" s="2" t="s">
        <v>1</v>
      </c>
      <c r="E56" s="2" t="s">
        <v>2</v>
      </c>
      <c r="F56" s="2" t="s">
        <v>3</v>
      </c>
      <c r="G56" s="2" t="s">
        <v>4</v>
      </c>
      <c r="H56" s="2" t="s">
        <v>5</v>
      </c>
      <c r="I56" s="2" t="s">
        <v>6</v>
      </c>
      <c r="J56" s="2" t="s">
        <v>7</v>
      </c>
      <c r="K56" s="2" t="s">
        <v>8</v>
      </c>
      <c r="L56" s="2" t="s">
        <v>9</v>
      </c>
      <c r="M56" s="2" t="s">
        <v>10</v>
      </c>
      <c r="N56" s="6" t="s">
        <v>11</v>
      </c>
      <c r="O56" s="3" t="s">
        <v>1</v>
      </c>
      <c r="P56" s="3" t="s">
        <v>2</v>
      </c>
      <c r="Q56" s="3" t="s">
        <v>3</v>
      </c>
      <c r="R56" s="3" t="s">
        <v>4</v>
      </c>
      <c r="S56" s="3" t="s">
        <v>5</v>
      </c>
      <c r="T56" s="3" t="s">
        <v>6</v>
      </c>
      <c r="U56" s="3" t="s">
        <v>7</v>
      </c>
      <c r="V56" s="3" t="s">
        <v>8</v>
      </c>
      <c r="W56" s="3" t="s">
        <v>9</v>
      </c>
      <c r="X56" s="3" t="s">
        <v>10</v>
      </c>
      <c r="Y56" s="3" t="s">
        <v>11</v>
      </c>
      <c r="AE56" s="7" t="s">
        <v>1</v>
      </c>
      <c r="AF56" s="4" t="s">
        <v>2</v>
      </c>
      <c r="AG56" s="4" t="s">
        <v>3</v>
      </c>
      <c r="AH56" s="4" t="s">
        <v>4</v>
      </c>
      <c r="AI56" s="4" t="s">
        <v>5</v>
      </c>
      <c r="AJ56" s="4" t="s">
        <v>6</v>
      </c>
      <c r="AK56" s="4" t="s">
        <v>7</v>
      </c>
      <c r="AL56" s="4" t="s">
        <v>8</v>
      </c>
      <c r="AM56" s="4" t="s">
        <v>9</v>
      </c>
      <c r="AN56" s="4" t="s">
        <v>10</v>
      </c>
      <c r="AO56" s="4" t="s">
        <v>11</v>
      </c>
      <c r="AP56" s="4" t="s">
        <v>14</v>
      </c>
      <c r="AQ56" s="8" t="s">
        <v>15</v>
      </c>
      <c r="AR56" s="9" t="s">
        <v>1</v>
      </c>
      <c r="AS56" s="5" t="s">
        <v>2</v>
      </c>
      <c r="AT56" s="5" t="s">
        <v>3</v>
      </c>
      <c r="AU56" s="5" t="s">
        <v>4</v>
      </c>
      <c r="AV56" s="5" t="s">
        <v>5</v>
      </c>
      <c r="AW56" s="5" t="s">
        <v>6</v>
      </c>
      <c r="AX56" s="5" t="s">
        <v>7</v>
      </c>
      <c r="AY56" s="5" t="s">
        <v>8</v>
      </c>
      <c r="AZ56" s="5" t="s">
        <v>9</v>
      </c>
      <c r="BA56" s="5" t="s">
        <v>10</v>
      </c>
      <c r="BB56" s="5" t="s">
        <v>11</v>
      </c>
      <c r="BC56" s="5" t="s">
        <v>14</v>
      </c>
      <c r="BD56" s="10" t="s">
        <v>15</v>
      </c>
    </row>
    <row r="57" spans="1:57" x14ac:dyDescent="0.25">
      <c r="D57" s="12"/>
      <c r="E57" s="12"/>
      <c r="F57" s="12"/>
      <c r="G57" s="12"/>
      <c r="H57" s="12"/>
      <c r="I57" s="12"/>
      <c r="J57" s="12"/>
      <c r="K57" s="12"/>
      <c r="L57" s="12"/>
      <c r="M57" s="12"/>
      <c r="N57" s="12"/>
      <c r="O57" s="12"/>
      <c r="P57" s="12"/>
      <c r="Q57" s="12"/>
      <c r="R57" s="12"/>
      <c r="S57" s="12"/>
      <c r="T57" s="12"/>
      <c r="U57" s="12"/>
      <c r="V57" s="12"/>
      <c r="W57" s="12"/>
      <c r="X57" s="12"/>
      <c r="Y57" s="12"/>
    </row>
    <row r="58" spans="1:57" x14ac:dyDescent="0.25">
      <c r="D58" s="29">
        <f>D45/D51</f>
        <v>6.3373253493013967E-2</v>
      </c>
      <c r="E58" s="29">
        <f>E45/D51</f>
        <v>6.1876247504990017E-2</v>
      </c>
      <c r="F58" s="29">
        <f>F45/D51</f>
        <v>6.5868263473053898E-2</v>
      </c>
      <c r="G58" s="29">
        <f>G45/D51</f>
        <v>5.8882235528942117E-2</v>
      </c>
      <c r="H58" s="29">
        <f>H45/D51</f>
        <v>6.3373253493013967E-2</v>
      </c>
      <c r="I58" s="29">
        <f>I45/D51</f>
        <v>6.1876247504990017E-2</v>
      </c>
      <c r="J58" s="29">
        <f>J45/D51</f>
        <v>6.3872255489021951E-2</v>
      </c>
      <c r="K58" s="29">
        <f>K45/D51</f>
        <v>6.4371257485029934E-2</v>
      </c>
      <c r="L58" s="29">
        <f>L45/D51</f>
        <v>6.3373253493013967E-2</v>
      </c>
      <c r="M58" s="29">
        <f>M45/D51</f>
        <v>6.5868263473053898E-2</v>
      </c>
      <c r="N58" s="29">
        <f>N45/D51</f>
        <v>6.5868263473053898E-2</v>
      </c>
      <c r="O58" s="29">
        <f>O45/D51</f>
        <v>2.6946107784431138E-2</v>
      </c>
      <c r="P58" s="29">
        <f>P45/D51</f>
        <v>2.5948103792415168E-2</v>
      </c>
      <c r="Q58" s="29">
        <f>Q45/D51</f>
        <v>2.5449101796407185E-2</v>
      </c>
      <c r="R58" s="29">
        <f>R45/D51</f>
        <v>2.6946107784431138E-2</v>
      </c>
      <c r="S58" s="29">
        <f>S45/D51</f>
        <v>2.7944111776447105E-2</v>
      </c>
      <c r="T58" s="29">
        <f>T45/D51</f>
        <v>2.8942115768463075E-2</v>
      </c>
      <c r="U58" s="29">
        <f>U45/D51</f>
        <v>2.6946107784431138E-2</v>
      </c>
      <c r="V58" s="29">
        <f>V45/D51</f>
        <v>2.5948103792415168E-2</v>
      </c>
      <c r="W58" s="29">
        <f>W45/D51</f>
        <v>2.7445109780439122E-2</v>
      </c>
      <c r="X58" s="29">
        <f>X45/D51</f>
        <v>2.7944111776447105E-2</v>
      </c>
      <c r="Y58" s="29">
        <f>Y45/D51</f>
        <v>3.0938123752495009E-2</v>
      </c>
      <c r="AE58" s="32">
        <f>AE45/AE51</f>
        <v>5.4777070063694269E-2</v>
      </c>
      <c r="AF58" s="32">
        <f>AF45/AE51</f>
        <v>5.3078556263269641E-2</v>
      </c>
      <c r="AG58" s="32">
        <f>AG45/AE51</f>
        <v>5.3078556263269641E-2</v>
      </c>
      <c r="AH58" s="32">
        <f>AH45/AE51</f>
        <v>5.5626326963906583E-2</v>
      </c>
      <c r="AI58" s="32">
        <f>AI45/AE51</f>
        <v>5.5626326963906583E-2</v>
      </c>
      <c r="AJ58" s="32">
        <f>AJ45/AE51</f>
        <v>5.2653927813163484E-2</v>
      </c>
      <c r="AK58" s="32">
        <f>AK45/AE51</f>
        <v>5.5626326963906583E-2</v>
      </c>
      <c r="AL58" s="32">
        <f>AL45/AE51</f>
        <v>5.5626326963906583E-2</v>
      </c>
      <c r="AM58" s="32">
        <f>AM45/AE51</f>
        <v>5.3927813163481955E-2</v>
      </c>
      <c r="AN58" s="32">
        <f>AN45/AE51</f>
        <v>5.605095541401274E-2</v>
      </c>
      <c r="AO58" s="32">
        <f>AO45/AE51</f>
        <v>5.180467091295117E-2</v>
      </c>
      <c r="AP58" s="32">
        <f>AP45/AE51</f>
        <v>5.5626326963906583E-2</v>
      </c>
      <c r="AQ58" s="32">
        <f>AQ45/AE51</f>
        <v>5.5201698513800426E-2</v>
      </c>
      <c r="AR58" s="32">
        <f>AR45/AE51</f>
        <v>2.2505307855626325E-2</v>
      </c>
      <c r="AS58" s="32">
        <f>AS45/AE51</f>
        <v>2.1231422505307854E-2</v>
      </c>
      <c r="AT58" s="32">
        <f>AT45/AE51</f>
        <v>2.2929936305732482E-2</v>
      </c>
      <c r="AU58" s="32">
        <f>AU45/AE51</f>
        <v>2.1656050955414011E-2</v>
      </c>
      <c r="AV58" s="32">
        <f>AV45/AE51</f>
        <v>2.3354564755838639E-2</v>
      </c>
      <c r="AW58" s="32">
        <f>AW45/AE51</f>
        <v>2.1656050955414011E-2</v>
      </c>
      <c r="AX58" s="32">
        <f>AX45/AE51</f>
        <v>2.37791932059448E-2</v>
      </c>
      <c r="AY58" s="32">
        <f>AY45/AE51</f>
        <v>2.3354564755838639E-2</v>
      </c>
      <c r="AZ58" s="32">
        <f>AZ45/AE51</f>
        <v>2.2080679405520168E-2</v>
      </c>
      <c r="BA58" s="32">
        <f>BA45/AE51</f>
        <v>2.2505307855626325E-2</v>
      </c>
      <c r="BB58" s="32">
        <f>BB45/AE51</f>
        <v>2.1656050955414011E-2</v>
      </c>
      <c r="BC58" s="32">
        <f>BC45/AE51</f>
        <v>2.2929936305732482E-2</v>
      </c>
      <c r="BD58" s="32">
        <f>BD45/AE51</f>
        <v>2.1656050955414011E-2</v>
      </c>
    </row>
    <row r="59" spans="1:57" ht="15.75" thickBot="1" x14ac:dyDescent="0.3">
      <c r="D59" s="12"/>
      <c r="E59" s="12"/>
      <c r="F59" s="12"/>
      <c r="G59" s="12"/>
      <c r="H59" s="12"/>
      <c r="I59" s="12"/>
      <c r="J59" s="12"/>
      <c r="K59" s="12"/>
      <c r="L59" s="12"/>
      <c r="M59" s="12"/>
      <c r="N59" s="12"/>
      <c r="O59" s="12"/>
      <c r="P59" s="12"/>
      <c r="Q59" s="12"/>
      <c r="R59" s="12"/>
      <c r="S59" s="12"/>
      <c r="T59" s="12"/>
      <c r="U59" s="12"/>
      <c r="V59" s="12"/>
      <c r="W59" s="12"/>
      <c r="X59" s="12"/>
      <c r="Y59" s="12"/>
    </row>
    <row r="60" spans="1:57" ht="19.5" thickBot="1" x14ac:dyDescent="0.35">
      <c r="B60" s="24" t="s">
        <v>26</v>
      </c>
      <c r="D60" s="95">
        <f>SUM(D58:Y58)</f>
        <v>1</v>
      </c>
      <c r="E60" s="95"/>
      <c r="F60" s="95"/>
      <c r="G60" s="95"/>
      <c r="H60" s="95"/>
      <c r="I60" s="95"/>
      <c r="J60" s="95"/>
      <c r="K60" s="95"/>
      <c r="L60" s="95"/>
      <c r="M60" s="95"/>
      <c r="N60" s="95"/>
      <c r="O60" s="95"/>
      <c r="P60" s="95"/>
      <c r="Q60" s="95"/>
      <c r="R60" s="95"/>
      <c r="S60" s="95"/>
      <c r="T60" s="95"/>
      <c r="U60" s="95"/>
      <c r="V60" s="95"/>
      <c r="W60" s="95"/>
      <c r="X60" s="95"/>
      <c r="Y60" s="95"/>
      <c r="AE60" s="82">
        <f>SUM(AE58:BD58)</f>
        <v>0.99999999999999989</v>
      </c>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row>
    <row r="61" spans="1:57" x14ac:dyDescent="0.25">
      <c r="D61" s="12"/>
      <c r="E61" s="12"/>
      <c r="F61" s="12"/>
      <c r="G61" s="12"/>
      <c r="H61" s="12"/>
      <c r="I61" s="12"/>
      <c r="J61" s="12"/>
      <c r="K61" s="12"/>
      <c r="L61" s="12"/>
      <c r="M61" s="12"/>
      <c r="N61" s="12"/>
      <c r="O61" s="12"/>
      <c r="P61" s="12"/>
      <c r="Q61" s="12"/>
      <c r="R61" s="12"/>
      <c r="S61" s="12"/>
      <c r="T61" s="12"/>
      <c r="U61" s="12"/>
      <c r="V61" s="12"/>
      <c r="W61" s="12"/>
      <c r="X61" s="12"/>
      <c r="Y61" s="12"/>
    </row>
    <row r="62" spans="1:57" x14ac:dyDescent="0.25">
      <c r="D62" s="12"/>
      <c r="E62" s="12"/>
      <c r="F62" s="12"/>
      <c r="G62" s="12"/>
      <c r="H62" s="12"/>
      <c r="I62" s="12"/>
      <c r="J62" s="12"/>
      <c r="K62" s="12"/>
      <c r="L62" s="12"/>
      <c r="M62" s="12"/>
      <c r="N62" s="12"/>
      <c r="O62" s="12"/>
      <c r="P62" s="12"/>
      <c r="Q62" s="12"/>
      <c r="R62" s="12"/>
      <c r="S62" s="12"/>
      <c r="T62" s="12"/>
      <c r="U62" s="12"/>
      <c r="V62" s="12"/>
      <c r="W62" s="12"/>
      <c r="X62" s="12"/>
      <c r="Y62" s="12"/>
    </row>
    <row r="63" spans="1:57" ht="21.75" thickBot="1" x14ac:dyDescent="0.4">
      <c r="D63" s="84" t="s">
        <v>22</v>
      </c>
      <c r="E63" s="74"/>
      <c r="F63" s="74"/>
      <c r="G63" s="74"/>
      <c r="H63" s="74"/>
      <c r="I63" s="74"/>
      <c r="J63" s="74"/>
      <c r="K63" s="74"/>
      <c r="L63" s="74"/>
      <c r="M63" s="74"/>
      <c r="N63" s="74"/>
      <c r="O63" s="74"/>
      <c r="P63" s="74"/>
      <c r="Q63" s="74"/>
      <c r="R63" s="74"/>
      <c r="S63" s="74"/>
      <c r="T63" s="74"/>
      <c r="U63" s="74"/>
      <c r="V63" s="74"/>
      <c r="W63" s="74"/>
      <c r="X63" s="74"/>
      <c r="Y63" s="74"/>
      <c r="AE63" s="84" t="s">
        <v>22</v>
      </c>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row>
    <row r="64" spans="1:57" x14ac:dyDescent="0.25">
      <c r="D64" s="85" t="s">
        <v>12</v>
      </c>
      <c r="E64" s="86"/>
      <c r="F64" s="86"/>
      <c r="G64" s="86"/>
      <c r="H64" s="86"/>
      <c r="I64" s="86"/>
      <c r="J64" s="86"/>
      <c r="K64" s="86"/>
      <c r="L64" s="86"/>
      <c r="M64" s="86"/>
      <c r="N64" s="87"/>
      <c r="O64" s="88" t="s">
        <v>13</v>
      </c>
      <c r="P64" s="88"/>
      <c r="Q64" s="88"/>
      <c r="R64" s="88"/>
      <c r="S64" s="88"/>
      <c r="T64" s="88"/>
      <c r="U64" s="88"/>
      <c r="V64" s="88"/>
      <c r="W64" s="88"/>
      <c r="X64" s="88"/>
      <c r="Y64" s="88"/>
      <c r="AE64" s="89" t="s">
        <v>16</v>
      </c>
      <c r="AF64" s="90"/>
      <c r="AG64" s="90"/>
      <c r="AH64" s="90"/>
      <c r="AI64" s="90"/>
      <c r="AJ64" s="90"/>
      <c r="AK64" s="90"/>
      <c r="AL64" s="90"/>
      <c r="AM64" s="90"/>
      <c r="AN64" s="90"/>
      <c r="AO64" s="90"/>
      <c r="AP64" s="90"/>
      <c r="AQ64" s="91"/>
      <c r="AR64" s="92" t="s">
        <v>17</v>
      </c>
      <c r="AS64" s="93"/>
      <c r="AT64" s="93"/>
      <c r="AU64" s="93"/>
      <c r="AV64" s="93"/>
      <c r="AW64" s="93"/>
      <c r="AX64" s="93"/>
      <c r="AY64" s="93"/>
      <c r="AZ64" s="93"/>
      <c r="BA64" s="93"/>
      <c r="BB64" s="93"/>
      <c r="BC64" s="93"/>
      <c r="BD64" s="94"/>
    </row>
    <row r="65" spans="2:56" x14ac:dyDescent="0.25">
      <c r="D65" s="2" t="s">
        <v>1</v>
      </c>
      <c r="E65" s="2" t="s">
        <v>2</v>
      </c>
      <c r="F65" s="2" t="s">
        <v>3</v>
      </c>
      <c r="G65" s="2" t="s">
        <v>4</v>
      </c>
      <c r="H65" s="2" t="s">
        <v>5</v>
      </c>
      <c r="I65" s="2" t="s">
        <v>6</v>
      </c>
      <c r="J65" s="2" t="s">
        <v>7</v>
      </c>
      <c r="K65" s="2" t="s">
        <v>8</v>
      </c>
      <c r="L65" s="2" t="s">
        <v>9</v>
      </c>
      <c r="M65" s="2" t="s">
        <v>10</v>
      </c>
      <c r="N65" s="6" t="s">
        <v>11</v>
      </c>
      <c r="O65" s="3" t="s">
        <v>1</v>
      </c>
      <c r="P65" s="3" t="s">
        <v>2</v>
      </c>
      <c r="Q65" s="3" t="s">
        <v>3</v>
      </c>
      <c r="R65" s="3" t="s">
        <v>4</v>
      </c>
      <c r="S65" s="3" t="s">
        <v>5</v>
      </c>
      <c r="T65" s="3" t="s">
        <v>6</v>
      </c>
      <c r="U65" s="3" t="s">
        <v>7</v>
      </c>
      <c r="V65" s="3" t="s">
        <v>8</v>
      </c>
      <c r="W65" s="3" t="s">
        <v>9</v>
      </c>
      <c r="X65" s="3" t="s">
        <v>10</v>
      </c>
      <c r="Y65" s="3" t="s">
        <v>11</v>
      </c>
      <c r="AE65" s="7" t="s">
        <v>1</v>
      </c>
      <c r="AF65" s="4" t="s">
        <v>2</v>
      </c>
      <c r="AG65" s="4" t="s">
        <v>3</v>
      </c>
      <c r="AH65" s="4" t="s">
        <v>4</v>
      </c>
      <c r="AI65" s="4" t="s">
        <v>5</v>
      </c>
      <c r="AJ65" s="4" t="s">
        <v>6</v>
      </c>
      <c r="AK65" s="4" t="s">
        <v>7</v>
      </c>
      <c r="AL65" s="4" t="s">
        <v>8</v>
      </c>
      <c r="AM65" s="4" t="s">
        <v>9</v>
      </c>
      <c r="AN65" s="4" t="s">
        <v>10</v>
      </c>
      <c r="AO65" s="4" t="s">
        <v>11</v>
      </c>
      <c r="AP65" s="4" t="s">
        <v>14</v>
      </c>
      <c r="AQ65" s="8" t="s">
        <v>15</v>
      </c>
      <c r="AR65" s="9" t="s">
        <v>1</v>
      </c>
      <c r="AS65" s="5" t="s">
        <v>2</v>
      </c>
      <c r="AT65" s="5" t="s">
        <v>3</v>
      </c>
      <c r="AU65" s="5" t="s">
        <v>4</v>
      </c>
      <c r="AV65" s="5" t="s">
        <v>5</v>
      </c>
      <c r="AW65" s="5" t="s">
        <v>6</v>
      </c>
      <c r="AX65" s="5" t="s">
        <v>7</v>
      </c>
      <c r="AY65" s="5" t="s">
        <v>8</v>
      </c>
      <c r="AZ65" s="5" t="s">
        <v>9</v>
      </c>
      <c r="BA65" s="5" t="s">
        <v>10</v>
      </c>
      <c r="BB65" s="5" t="s">
        <v>11</v>
      </c>
      <c r="BC65" s="5" t="s">
        <v>14</v>
      </c>
      <c r="BD65" s="10" t="s">
        <v>15</v>
      </c>
    </row>
    <row r="66" spans="2:56" x14ac:dyDescent="0.25">
      <c r="D66" s="12"/>
      <c r="E66" s="12"/>
      <c r="F66" s="12"/>
      <c r="G66" s="12"/>
      <c r="H66" s="12"/>
      <c r="I66" s="12"/>
      <c r="J66" s="12"/>
      <c r="K66" s="12"/>
      <c r="L66" s="12"/>
      <c r="M66" s="12"/>
      <c r="N66" s="12"/>
      <c r="O66" s="12"/>
      <c r="P66" s="12"/>
      <c r="Q66" s="12"/>
      <c r="R66" s="12"/>
      <c r="S66" s="12"/>
      <c r="T66" s="12"/>
      <c r="U66" s="12"/>
      <c r="V66" s="12"/>
      <c r="W66" s="12"/>
      <c r="X66" s="12"/>
      <c r="Y66" s="12"/>
    </row>
    <row r="67" spans="2:56" x14ac:dyDescent="0.25">
      <c r="D67" s="30">
        <f>D45/D53</f>
        <v>3.6285714285714286</v>
      </c>
      <c r="E67" s="30">
        <f>E45/D53</f>
        <v>3.5428571428571427</v>
      </c>
      <c r="F67" s="30">
        <f>F45/D53</f>
        <v>3.7714285714285714</v>
      </c>
      <c r="G67" s="30">
        <f>G45/D53</f>
        <v>3.3714285714285714</v>
      </c>
      <c r="H67" s="30">
        <f>H45/D53</f>
        <v>3.6285714285714286</v>
      </c>
      <c r="I67" s="30">
        <f>I45/D53</f>
        <v>3.5428571428571427</v>
      </c>
      <c r="J67" s="30">
        <f>J45/D53</f>
        <v>3.657142857142857</v>
      </c>
      <c r="K67" s="30">
        <f>K45/D53</f>
        <v>3.6857142857142855</v>
      </c>
      <c r="L67" s="30">
        <f>L45/D53</f>
        <v>3.6285714285714286</v>
      </c>
      <c r="M67" s="30">
        <f>M45/D53</f>
        <v>3.7714285714285714</v>
      </c>
      <c r="N67" s="30">
        <f>N45/D53</f>
        <v>3.7714285714285714</v>
      </c>
      <c r="O67" s="30">
        <f>O45/D53</f>
        <v>1.5428571428571429</v>
      </c>
      <c r="P67" s="30">
        <f>P45/D53</f>
        <v>1.4857142857142858</v>
      </c>
      <c r="Q67" s="30">
        <f>Q45/D53</f>
        <v>1.4571428571428571</v>
      </c>
      <c r="R67" s="30">
        <f>R45/D53</f>
        <v>1.5428571428571429</v>
      </c>
      <c r="S67" s="30">
        <f>S45/D53</f>
        <v>1.6</v>
      </c>
      <c r="T67" s="30">
        <f>T45/D53</f>
        <v>1.6571428571428573</v>
      </c>
      <c r="U67" s="30">
        <f>U45/D53</f>
        <v>1.5428571428571429</v>
      </c>
      <c r="V67" s="30">
        <f>V45/D53</f>
        <v>1.4857142857142858</v>
      </c>
      <c r="W67" s="30">
        <f>W45/D53</f>
        <v>1.5714285714285714</v>
      </c>
      <c r="X67" s="30">
        <f>X45/D53</f>
        <v>1.6</v>
      </c>
      <c r="Y67" s="30">
        <f>Y45/D53</f>
        <v>1.7714285714285714</v>
      </c>
      <c r="AE67" s="31">
        <f>AE45/AE53</f>
        <v>3.6857142857142855</v>
      </c>
      <c r="AF67" s="31">
        <f>AF45/AE53</f>
        <v>3.5714285714285716</v>
      </c>
      <c r="AG67" s="31">
        <f>AG45/AE53</f>
        <v>3.5714285714285716</v>
      </c>
      <c r="AH67" s="31">
        <f>AH45/AE53</f>
        <v>3.7428571428571429</v>
      </c>
      <c r="AI67" s="31">
        <f>AI45/AE53</f>
        <v>3.7428571428571429</v>
      </c>
      <c r="AJ67" s="31">
        <f>AJ45/AE53</f>
        <v>3.5428571428571427</v>
      </c>
      <c r="AK67" s="31">
        <f>AK45/AE53</f>
        <v>3.7428571428571429</v>
      </c>
      <c r="AL67" s="31">
        <f>AL45/AE53</f>
        <v>3.7428571428571429</v>
      </c>
      <c r="AM67" s="31">
        <f>AM45/AE53</f>
        <v>3.6285714285714286</v>
      </c>
      <c r="AN67" s="31">
        <f>AN45/AE53</f>
        <v>3.7714285714285714</v>
      </c>
      <c r="AO67" s="31">
        <f>AO45/AE53</f>
        <v>3.4857142857142858</v>
      </c>
      <c r="AP67" s="31">
        <f>AP45/AE53</f>
        <v>3.7428571428571429</v>
      </c>
      <c r="AQ67" s="31">
        <f>AQ45/AE53</f>
        <v>3.7142857142857144</v>
      </c>
      <c r="AR67" s="31">
        <f>AR45/AE53</f>
        <v>1.5142857142857142</v>
      </c>
      <c r="AS67" s="31">
        <f>AS45/AE53</f>
        <v>1.4285714285714286</v>
      </c>
      <c r="AT67" s="31">
        <f>AT45/AE53</f>
        <v>1.5428571428571429</v>
      </c>
      <c r="AU67" s="31">
        <f>AU45/AE53</f>
        <v>1.4571428571428571</v>
      </c>
      <c r="AV67" s="31">
        <f>AV45/AE53</f>
        <v>1.5714285714285714</v>
      </c>
      <c r="AW67" s="31">
        <f>AW45/AE53</f>
        <v>1.4571428571428571</v>
      </c>
      <c r="AX67" s="31">
        <f>AX45/AE53</f>
        <v>1.6</v>
      </c>
      <c r="AY67" s="31">
        <f>AY45/AE53</f>
        <v>1.5714285714285714</v>
      </c>
      <c r="AZ67" s="31">
        <f>AZ45/AE53</f>
        <v>1.4857142857142858</v>
      </c>
      <c r="BA67" s="31">
        <f>BA45/AE53</f>
        <v>1.5142857142857142</v>
      </c>
      <c r="BB67" s="31">
        <f>BB45/AE53</f>
        <v>1.4571428571428571</v>
      </c>
      <c r="BC67" s="31">
        <f>BC45/AE53</f>
        <v>1.5428571428571429</v>
      </c>
      <c r="BD67" s="31">
        <f>BD45/AE53</f>
        <v>1.4571428571428571</v>
      </c>
    </row>
    <row r="68" spans="2:56" x14ac:dyDescent="0.25">
      <c r="D68" s="12"/>
      <c r="E68" s="12"/>
      <c r="F68" s="12"/>
      <c r="G68" s="12"/>
      <c r="H68" s="12"/>
      <c r="I68" s="12"/>
      <c r="J68" s="12"/>
      <c r="K68" s="12"/>
      <c r="L68" s="12"/>
      <c r="M68" s="12"/>
      <c r="N68" s="12"/>
      <c r="O68" s="12"/>
      <c r="P68" s="12"/>
      <c r="Q68" s="12"/>
      <c r="R68" s="12"/>
      <c r="S68" s="12"/>
      <c r="T68" s="12"/>
      <c r="U68" s="12"/>
      <c r="V68" s="12"/>
      <c r="W68" s="12"/>
      <c r="X68" s="12"/>
      <c r="Y68" s="12"/>
    </row>
    <row r="69" spans="2:56" x14ac:dyDescent="0.25">
      <c r="D69" s="12"/>
      <c r="E69" s="12"/>
      <c r="F69" s="12"/>
      <c r="G69" s="12"/>
      <c r="H69" s="12"/>
      <c r="I69" s="12"/>
      <c r="J69" s="12"/>
      <c r="K69" s="12"/>
      <c r="L69" s="12"/>
      <c r="M69" s="12"/>
      <c r="N69" s="12"/>
      <c r="O69" s="12"/>
      <c r="P69" s="12"/>
      <c r="Q69" s="12"/>
      <c r="R69" s="12"/>
      <c r="S69" s="12"/>
      <c r="T69" s="12"/>
      <c r="U69" s="12"/>
      <c r="V69" s="12"/>
      <c r="W69" s="12"/>
      <c r="X69" s="12"/>
      <c r="Y69" s="12"/>
    </row>
    <row r="70" spans="2:56" ht="21.75" thickBot="1" x14ac:dyDescent="0.4">
      <c r="D70" s="84" t="s">
        <v>24</v>
      </c>
      <c r="E70" s="74"/>
      <c r="F70" s="74"/>
      <c r="G70" s="74"/>
      <c r="H70" s="74"/>
      <c r="I70" s="74"/>
      <c r="J70" s="74"/>
      <c r="K70" s="74"/>
      <c r="L70" s="74"/>
      <c r="M70" s="74"/>
      <c r="N70" s="74"/>
      <c r="O70" s="74"/>
      <c r="P70" s="74"/>
      <c r="Q70" s="74"/>
      <c r="R70" s="74"/>
      <c r="S70" s="74"/>
      <c r="T70" s="74"/>
      <c r="U70" s="74"/>
      <c r="V70" s="74"/>
      <c r="W70" s="74"/>
      <c r="X70" s="74"/>
      <c r="Y70" s="74"/>
      <c r="AE70" s="84" t="s">
        <v>24</v>
      </c>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row>
    <row r="71" spans="2:56" x14ac:dyDescent="0.25">
      <c r="D71" s="85" t="s">
        <v>12</v>
      </c>
      <c r="E71" s="86"/>
      <c r="F71" s="86"/>
      <c r="G71" s="86"/>
      <c r="H71" s="86"/>
      <c r="I71" s="86"/>
      <c r="J71" s="86"/>
      <c r="K71" s="86"/>
      <c r="L71" s="86"/>
      <c r="M71" s="86"/>
      <c r="N71" s="87"/>
      <c r="O71" s="88" t="s">
        <v>13</v>
      </c>
      <c r="P71" s="88"/>
      <c r="Q71" s="88"/>
      <c r="R71" s="88"/>
      <c r="S71" s="88"/>
      <c r="T71" s="88"/>
      <c r="U71" s="88"/>
      <c r="V71" s="88"/>
      <c r="W71" s="88"/>
      <c r="X71" s="88"/>
      <c r="Y71" s="88"/>
      <c r="AE71" s="89" t="s">
        <v>16</v>
      </c>
      <c r="AF71" s="90"/>
      <c r="AG71" s="90"/>
      <c r="AH71" s="90"/>
      <c r="AI71" s="90"/>
      <c r="AJ71" s="90"/>
      <c r="AK71" s="90"/>
      <c r="AL71" s="90"/>
      <c r="AM71" s="90"/>
      <c r="AN71" s="90"/>
      <c r="AO71" s="90"/>
      <c r="AP71" s="90"/>
      <c r="AQ71" s="91"/>
      <c r="AR71" s="92" t="s">
        <v>17</v>
      </c>
      <c r="AS71" s="93"/>
      <c r="AT71" s="93"/>
      <c r="AU71" s="93"/>
      <c r="AV71" s="93"/>
      <c r="AW71" s="93"/>
      <c r="AX71" s="93"/>
      <c r="AY71" s="93"/>
      <c r="AZ71" s="93"/>
      <c r="BA71" s="93"/>
      <c r="BB71" s="93"/>
      <c r="BC71" s="93"/>
      <c r="BD71" s="94"/>
    </row>
    <row r="72" spans="2:56" x14ac:dyDescent="0.25">
      <c r="D72" s="2" t="s">
        <v>1</v>
      </c>
      <c r="E72" s="2" t="s">
        <v>2</v>
      </c>
      <c r="F72" s="2" t="s">
        <v>3</v>
      </c>
      <c r="G72" s="2" t="s">
        <v>4</v>
      </c>
      <c r="H72" s="2" t="s">
        <v>5</v>
      </c>
      <c r="I72" s="2" t="s">
        <v>6</v>
      </c>
      <c r="J72" s="2" t="s">
        <v>7</v>
      </c>
      <c r="K72" s="2" t="s">
        <v>8</v>
      </c>
      <c r="L72" s="2" t="s">
        <v>9</v>
      </c>
      <c r="M72" s="2" t="s">
        <v>10</v>
      </c>
      <c r="N72" s="6" t="s">
        <v>11</v>
      </c>
      <c r="O72" s="3" t="s">
        <v>1</v>
      </c>
      <c r="P72" s="3" t="s">
        <v>2</v>
      </c>
      <c r="Q72" s="3" t="s">
        <v>3</v>
      </c>
      <c r="R72" s="3" t="s">
        <v>4</v>
      </c>
      <c r="S72" s="3" t="s">
        <v>5</v>
      </c>
      <c r="T72" s="3" t="s">
        <v>6</v>
      </c>
      <c r="U72" s="3" t="s">
        <v>7</v>
      </c>
      <c r="V72" s="3" t="s">
        <v>8</v>
      </c>
      <c r="W72" s="3" t="s">
        <v>9</v>
      </c>
      <c r="X72" s="3" t="s">
        <v>10</v>
      </c>
      <c r="Y72" s="3" t="s">
        <v>11</v>
      </c>
      <c r="AE72" s="7" t="s">
        <v>1</v>
      </c>
      <c r="AF72" s="4" t="s">
        <v>2</v>
      </c>
      <c r="AG72" s="4" t="s">
        <v>3</v>
      </c>
      <c r="AH72" s="4" t="s">
        <v>4</v>
      </c>
      <c r="AI72" s="4" t="s">
        <v>5</v>
      </c>
      <c r="AJ72" s="4" t="s">
        <v>6</v>
      </c>
      <c r="AK72" s="4" t="s">
        <v>7</v>
      </c>
      <c r="AL72" s="4" t="s">
        <v>8</v>
      </c>
      <c r="AM72" s="4" t="s">
        <v>9</v>
      </c>
      <c r="AN72" s="4" t="s">
        <v>10</v>
      </c>
      <c r="AO72" s="4" t="s">
        <v>11</v>
      </c>
      <c r="AP72" s="4" t="s">
        <v>14</v>
      </c>
      <c r="AQ72" s="8" t="s">
        <v>15</v>
      </c>
      <c r="AR72" s="9" t="s">
        <v>1</v>
      </c>
      <c r="AS72" s="5" t="s">
        <v>2</v>
      </c>
      <c r="AT72" s="5" t="s">
        <v>3</v>
      </c>
      <c r="AU72" s="5" t="s">
        <v>4</v>
      </c>
      <c r="AV72" s="5" t="s">
        <v>5</v>
      </c>
      <c r="AW72" s="5" t="s">
        <v>6</v>
      </c>
      <c r="AX72" s="5" t="s">
        <v>7</v>
      </c>
      <c r="AY72" s="5" t="s">
        <v>8</v>
      </c>
      <c r="AZ72" s="5" t="s">
        <v>9</v>
      </c>
      <c r="BA72" s="5" t="s">
        <v>10</v>
      </c>
      <c r="BB72" s="5" t="s">
        <v>11</v>
      </c>
      <c r="BC72" s="5" t="s">
        <v>14</v>
      </c>
      <c r="BD72" s="10" t="s">
        <v>15</v>
      </c>
    </row>
    <row r="73" spans="2:56" x14ac:dyDescent="0.25">
      <c r="D73" s="12"/>
      <c r="E73" s="12"/>
      <c r="F73" s="12"/>
      <c r="G73" s="12"/>
      <c r="H73" s="12"/>
      <c r="I73" s="12"/>
      <c r="J73" s="12"/>
      <c r="K73" s="12"/>
      <c r="L73" s="12"/>
      <c r="M73" s="12"/>
      <c r="N73" s="12"/>
      <c r="O73" s="12"/>
      <c r="P73" s="12"/>
      <c r="Q73" s="12"/>
      <c r="R73" s="12"/>
      <c r="S73" s="12"/>
      <c r="T73" s="12"/>
      <c r="U73" s="12"/>
      <c r="V73" s="12"/>
      <c r="W73" s="12"/>
      <c r="X73" s="12"/>
      <c r="Y73" s="12"/>
    </row>
    <row r="74" spans="2:56" x14ac:dyDescent="0.25">
      <c r="D74" s="29">
        <f t="shared" ref="D74:N74" si="6">D58*D67</f>
        <v>0.22995437696036497</v>
      </c>
      <c r="E74" s="29">
        <f t="shared" si="6"/>
        <v>0.21921870544625033</v>
      </c>
      <c r="F74" s="29">
        <f t="shared" si="6"/>
        <v>0.24841745081266042</v>
      </c>
      <c r="G74" s="29">
        <f t="shared" si="6"/>
        <v>0.19851725121186201</v>
      </c>
      <c r="H74" s="28">
        <f t="shared" si="6"/>
        <v>0.22995437696036497</v>
      </c>
      <c r="I74" s="28">
        <f t="shared" si="6"/>
        <v>0.21921870544625033</v>
      </c>
      <c r="J74" s="28">
        <f t="shared" si="6"/>
        <v>0.23358996293128026</v>
      </c>
      <c r="K74" s="28">
        <f t="shared" si="6"/>
        <v>0.23725406330196747</v>
      </c>
      <c r="L74" s="28">
        <f t="shared" si="6"/>
        <v>0.22995437696036497</v>
      </c>
      <c r="M74" s="28">
        <f t="shared" si="6"/>
        <v>0.24841745081266042</v>
      </c>
      <c r="N74" s="28">
        <f t="shared" si="6"/>
        <v>0.24841745081266042</v>
      </c>
      <c r="O74" s="28">
        <f t="shared" ref="O74:Y74" si="7">O58*O67</f>
        <v>4.1573994867408044E-2</v>
      </c>
      <c r="P74" s="28">
        <f t="shared" si="7"/>
        <v>3.8551468491588255E-2</v>
      </c>
      <c r="Q74" s="28">
        <f t="shared" si="7"/>
        <v>3.708297690333618E-2</v>
      </c>
      <c r="R74" s="28">
        <f t="shared" si="7"/>
        <v>4.1573994867408044E-2</v>
      </c>
      <c r="S74" s="28">
        <f t="shared" si="7"/>
        <v>4.4710578842315371E-2</v>
      </c>
      <c r="T74" s="28">
        <f t="shared" si="7"/>
        <v>4.7961220416310242E-2</v>
      </c>
      <c r="U74" s="28">
        <f t="shared" si="7"/>
        <v>4.1573994867408044E-2</v>
      </c>
      <c r="V74" s="28">
        <f t="shared" si="7"/>
        <v>3.8551468491588255E-2</v>
      </c>
      <c r="W74" s="28">
        <f t="shared" si="7"/>
        <v>4.3128029654975759E-2</v>
      </c>
      <c r="X74" s="28">
        <f t="shared" si="7"/>
        <v>4.4710578842315371E-2</v>
      </c>
      <c r="Y74" s="28">
        <f t="shared" si="7"/>
        <v>5.4804676361562582E-2</v>
      </c>
      <c r="AE74" s="32">
        <f t="shared" ref="AE74:AQ74" si="8">AE58*AE67</f>
        <v>0.2018926296633303</v>
      </c>
      <c r="AF74" s="32">
        <f t="shared" si="8"/>
        <v>0.18956627236882015</v>
      </c>
      <c r="AG74" s="32">
        <f t="shared" si="8"/>
        <v>0.18956627236882015</v>
      </c>
      <c r="AH74" s="32">
        <f t="shared" si="8"/>
        <v>0.20820139520776465</v>
      </c>
      <c r="AI74" s="32">
        <f t="shared" si="8"/>
        <v>0.20820139520776465</v>
      </c>
      <c r="AJ74" s="32">
        <f t="shared" si="8"/>
        <v>0.18654534425235061</v>
      </c>
      <c r="AK74" s="32">
        <f t="shared" si="8"/>
        <v>0.20820139520776465</v>
      </c>
      <c r="AL74" s="32">
        <f t="shared" si="8"/>
        <v>0.20820139520776465</v>
      </c>
      <c r="AM74" s="32">
        <f t="shared" si="8"/>
        <v>0.19568092205034882</v>
      </c>
      <c r="AN74" s="32">
        <f t="shared" si="8"/>
        <v>0.21139217470427663</v>
      </c>
      <c r="AO74" s="32">
        <f t="shared" si="8"/>
        <v>0.18057628146800123</v>
      </c>
      <c r="AP74" s="32">
        <f t="shared" si="8"/>
        <v>0.20820139520776465</v>
      </c>
      <c r="AQ74" s="32">
        <f t="shared" si="8"/>
        <v>0.20503488019411586</v>
      </c>
      <c r="AR74" s="32">
        <f t="shared" ref="AR74:BD74" si="9">AR58*AR67</f>
        <v>3.4079466181377006E-2</v>
      </c>
      <c r="AS74" s="32">
        <f t="shared" si="9"/>
        <v>3.0330603579011222E-2</v>
      </c>
      <c r="AT74" s="32">
        <f t="shared" si="9"/>
        <v>3.5377616014558688E-2</v>
      </c>
      <c r="AU74" s="32">
        <f t="shared" si="9"/>
        <v>3.1555959963603275E-2</v>
      </c>
      <c r="AV74" s="32">
        <f t="shared" si="9"/>
        <v>3.6700030330603574E-2</v>
      </c>
      <c r="AW74" s="32">
        <f t="shared" si="9"/>
        <v>3.1555959963603275E-2</v>
      </c>
      <c r="AX74" s="32">
        <f t="shared" si="9"/>
        <v>3.8046709129511684E-2</v>
      </c>
      <c r="AY74" s="32">
        <f t="shared" si="9"/>
        <v>3.6700030330603574E-2</v>
      </c>
      <c r="AZ74" s="32">
        <f t="shared" si="9"/>
        <v>3.2805580831058535E-2</v>
      </c>
      <c r="BA74" s="32">
        <f t="shared" si="9"/>
        <v>3.4079466181377006E-2</v>
      </c>
      <c r="BB74" s="32">
        <f t="shared" si="9"/>
        <v>3.1555959963603275E-2</v>
      </c>
      <c r="BC74" s="32">
        <f t="shared" si="9"/>
        <v>3.5377616014558688E-2</v>
      </c>
      <c r="BD74" s="32">
        <f t="shared" si="9"/>
        <v>3.1555959963603275E-2</v>
      </c>
    </row>
    <row r="75" spans="2:56" ht="15.75" thickBot="1" x14ac:dyDescent="0.3">
      <c r="D75" s="12"/>
      <c r="E75" s="12"/>
      <c r="F75" s="12"/>
      <c r="G75" s="12"/>
      <c r="H75" s="12"/>
      <c r="I75" s="12"/>
      <c r="J75" s="12"/>
      <c r="K75" s="12"/>
      <c r="L75" s="12"/>
      <c r="M75" s="12"/>
      <c r="N75" s="12"/>
      <c r="O75" s="12"/>
      <c r="P75" s="12"/>
      <c r="Q75" s="12"/>
      <c r="R75" s="12"/>
      <c r="S75" s="12"/>
      <c r="T75" s="12"/>
      <c r="U75" s="12"/>
      <c r="V75" s="12"/>
      <c r="W75" s="12"/>
      <c r="X75" s="12"/>
      <c r="Y75" s="12"/>
    </row>
    <row r="76" spans="2:56" ht="19.5" thickBot="1" x14ac:dyDescent="0.35">
      <c r="B76" s="24" t="s">
        <v>28</v>
      </c>
      <c r="D76" s="96">
        <f>SUM(D74:Y74)</f>
        <v>3.0171371542629029</v>
      </c>
      <c r="E76" s="96"/>
      <c r="F76" s="96"/>
      <c r="G76" s="96"/>
      <c r="H76" s="96"/>
      <c r="I76" s="96"/>
      <c r="J76" s="96"/>
      <c r="K76" s="96"/>
      <c r="L76" s="96"/>
      <c r="M76" s="96"/>
      <c r="N76" s="96"/>
      <c r="O76" s="96"/>
      <c r="P76" s="96"/>
      <c r="Q76" s="96"/>
      <c r="R76" s="96"/>
      <c r="S76" s="96"/>
      <c r="T76" s="96"/>
      <c r="U76" s="96"/>
      <c r="V76" s="96"/>
      <c r="W76" s="96"/>
      <c r="X76" s="96"/>
      <c r="Y76" s="96"/>
      <c r="AE76" s="83">
        <f>SUM(AE74:BD74)</f>
        <v>3.0409827115559591</v>
      </c>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row>
    <row r="77" spans="2:56" ht="18.75" x14ac:dyDescent="0.3">
      <c r="B77" s="18"/>
      <c r="D77" s="19"/>
      <c r="E77" s="19"/>
      <c r="F77" s="19"/>
      <c r="G77" s="19"/>
      <c r="H77" s="19"/>
      <c r="I77" s="19"/>
      <c r="J77" s="19"/>
      <c r="K77" s="19"/>
      <c r="L77" s="19"/>
      <c r="M77" s="19"/>
      <c r="N77" s="19"/>
      <c r="O77" s="19"/>
      <c r="P77" s="19"/>
      <c r="Q77" s="19"/>
      <c r="R77" s="19"/>
      <c r="S77" s="19"/>
      <c r="T77" s="19"/>
      <c r="U77" s="19"/>
      <c r="V77" s="19"/>
      <c r="W77" s="19"/>
      <c r="X77" s="19"/>
      <c r="Y77" s="19"/>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row>
    <row r="78" spans="2:56" x14ac:dyDescent="0.25">
      <c r="D78" s="80" t="s">
        <v>27</v>
      </c>
      <c r="E78" s="80"/>
      <c r="F78" s="80"/>
      <c r="G78" s="80"/>
      <c r="H78" s="80"/>
      <c r="I78" s="80"/>
      <c r="J78" s="80"/>
      <c r="K78" s="80"/>
      <c r="L78" s="80"/>
      <c r="M78" s="80"/>
      <c r="N78" s="80"/>
      <c r="O78" s="80" t="s">
        <v>29</v>
      </c>
      <c r="P78" s="80"/>
      <c r="Q78" s="80"/>
      <c r="R78" s="80"/>
      <c r="S78" s="80"/>
      <c r="T78" s="80"/>
      <c r="U78" s="80"/>
      <c r="V78" s="80"/>
      <c r="W78" s="80"/>
      <c r="X78" s="80"/>
      <c r="Y78" s="80"/>
      <c r="AE78" s="69" t="s">
        <v>30</v>
      </c>
      <c r="AF78" s="69"/>
      <c r="AG78" s="69"/>
      <c r="AH78" s="69"/>
      <c r="AI78" s="69"/>
      <c r="AJ78" s="69"/>
      <c r="AK78" s="69"/>
      <c r="AL78" s="69"/>
      <c r="AM78" s="69"/>
      <c r="AN78" s="69"/>
      <c r="AO78" s="69"/>
      <c r="AP78" s="69"/>
      <c r="AQ78" s="69"/>
      <c r="AR78" s="69" t="s">
        <v>31</v>
      </c>
      <c r="AS78" s="69"/>
      <c r="AT78" s="69"/>
      <c r="AU78" s="69"/>
      <c r="AV78" s="69"/>
      <c r="AW78" s="69"/>
      <c r="AX78" s="69"/>
      <c r="AY78" s="69"/>
      <c r="AZ78" s="69"/>
      <c r="BA78" s="69"/>
      <c r="BB78" s="69"/>
      <c r="BC78" s="69"/>
      <c r="BD78" s="69"/>
    </row>
    <row r="79" spans="2:56" x14ac:dyDescent="0.25">
      <c r="D79" s="79">
        <f>SUM(D74:N74)</f>
        <v>2.5429141716566868</v>
      </c>
      <c r="E79" s="79"/>
      <c r="F79" s="79"/>
      <c r="G79" s="79"/>
      <c r="H79" s="79"/>
      <c r="I79" s="79"/>
      <c r="J79" s="79"/>
      <c r="K79" s="79"/>
      <c r="L79" s="79"/>
      <c r="M79" s="79"/>
      <c r="N79" s="79"/>
      <c r="O79" s="81">
        <f>SUM(O74:Y74)</f>
        <v>0.47422298260621609</v>
      </c>
      <c r="P79" s="81"/>
      <c r="Q79" s="81"/>
      <c r="R79" s="81"/>
      <c r="S79" s="81"/>
      <c r="T79" s="81"/>
      <c r="U79" s="81"/>
      <c r="V79" s="81"/>
      <c r="W79" s="81"/>
      <c r="X79" s="81"/>
      <c r="Y79" s="81"/>
      <c r="AE79" s="73">
        <f>SUM(AE74:AQ74)</f>
        <v>2.6012617531088864</v>
      </c>
      <c r="AF79" s="73"/>
      <c r="AG79" s="73"/>
      <c r="AH79" s="73"/>
      <c r="AI79" s="73"/>
      <c r="AJ79" s="73"/>
      <c r="AK79" s="73"/>
      <c r="AL79" s="73"/>
      <c r="AM79" s="73"/>
      <c r="AN79" s="73"/>
      <c r="AO79" s="73"/>
      <c r="AP79" s="73"/>
      <c r="AQ79" s="73"/>
      <c r="AR79" s="70">
        <f>SUM(AR74:BD74)</f>
        <v>0.4397209584470731</v>
      </c>
      <c r="AS79" s="70"/>
      <c r="AT79" s="70"/>
      <c r="AU79" s="70"/>
      <c r="AV79" s="70"/>
      <c r="AW79" s="70"/>
      <c r="AX79" s="70"/>
      <c r="AY79" s="70"/>
      <c r="AZ79" s="70"/>
      <c r="BA79" s="70"/>
      <c r="BB79" s="70"/>
      <c r="BC79" s="70"/>
      <c r="BD79" s="70"/>
    </row>
    <row r="80" spans="2:56" x14ac:dyDescent="0.25">
      <c r="D80" s="12"/>
      <c r="E80" s="12"/>
      <c r="F80" s="12"/>
      <c r="G80" s="12"/>
      <c r="H80" s="12"/>
      <c r="I80" s="12"/>
      <c r="J80" s="12"/>
      <c r="K80" s="12"/>
      <c r="L80" s="12"/>
      <c r="M80" s="12"/>
      <c r="N80" s="12"/>
      <c r="O80" s="12"/>
      <c r="P80" s="12"/>
      <c r="Q80" s="12"/>
      <c r="R80" s="12"/>
      <c r="S80" s="12"/>
      <c r="T80" s="12"/>
      <c r="U80" s="12"/>
      <c r="V80" s="12"/>
      <c r="W80" s="12"/>
      <c r="X80" s="12"/>
      <c r="Y80" s="12"/>
    </row>
    <row r="81" spans="2:53" x14ac:dyDescent="0.25">
      <c r="D81" s="12"/>
      <c r="E81" s="12"/>
      <c r="F81" s="12"/>
      <c r="G81" s="12"/>
      <c r="H81" s="12"/>
      <c r="I81" s="12"/>
      <c r="J81" s="12"/>
      <c r="K81" s="12"/>
      <c r="L81" s="12"/>
      <c r="M81" s="12"/>
      <c r="N81" s="12"/>
      <c r="O81" s="12"/>
      <c r="P81" s="12"/>
      <c r="Q81" s="12"/>
      <c r="R81" s="12"/>
      <c r="S81" s="12"/>
      <c r="T81" s="12"/>
      <c r="U81" s="12"/>
      <c r="V81" s="12"/>
      <c r="W81" s="12"/>
      <c r="X81" s="12"/>
      <c r="Y81" s="12"/>
    </row>
    <row r="82" spans="2:53" ht="15.75" thickBot="1" x14ac:dyDescent="0.3">
      <c r="D82" s="12"/>
      <c r="E82" s="12"/>
      <c r="F82" s="12"/>
      <c r="G82" s="12"/>
      <c r="H82" s="12"/>
      <c r="I82" s="12"/>
      <c r="J82" s="12"/>
      <c r="K82" s="12"/>
      <c r="L82" s="12"/>
      <c r="M82" s="12"/>
      <c r="N82" s="12"/>
      <c r="O82" s="12"/>
      <c r="P82" s="12"/>
      <c r="Q82" s="12"/>
      <c r="R82" s="12"/>
      <c r="S82" s="12"/>
      <c r="T82" s="12"/>
      <c r="U82" s="12"/>
      <c r="V82" s="12"/>
      <c r="W82" s="12"/>
      <c r="X82" s="12"/>
      <c r="Y82" s="12"/>
    </row>
    <row r="83" spans="2:53" ht="15.75" thickBot="1" x14ac:dyDescent="0.3">
      <c r="B83" s="23" t="s">
        <v>32</v>
      </c>
      <c r="D83" s="21">
        <f>D79-O79</f>
        <v>2.0686911890504707</v>
      </c>
      <c r="E83" s="71" t="s">
        <v>36</v>
      </c>
      <c r="F83" s="71"/>
      <c r="G83" s="72"/>
      <c r="H83" s="12"/>
      <c r="I83" s="76" t="s">
        <v>34</v>
      </c>
      <c r="J83" s="77"/>
      <c r="K83" s="77"/>
      <c r="L83" s="77"/>
      <c r="M83" s="77"/>
      <c r="N83" s="77"/>
      <c r="O83" s="77"/>
      <c r="P83" s="77"/>
      <c r="Q83" s="77"/>
      <c r="R83" s="77"/>
      <c r="S83" s="78"/>
      <c r="T83" s="12"/>
      <c r="U83" s="12"/>
      <c r="V83" s="12"/>
      <c r="W83" s="12"/>
      <c r="X83" s="12"/>
      <c r="Y83" s="12"/>
    </row>
    <row r="84" spans="2:53" ht="15.75" thickBot="1" x14ac:dyDescent="0.3">
      <c r="D84" s="22">
        <f>AE79-AR79</f>
        <v>2.1615407946618133</v>
      </c>
      <c r="E84" s="74" t="s">
        <v>33</v>
      </c>
      <c r="F84" s="74"/>
      <c r="G84" s="75"/>
      <c r="H84" s="12"/>
      <c r="I84" s="12"/>
      <c r="J84" s="12"/>
      <c r="K84" s="12"/>
      <c r="L84" s="12"/>
      <c r="M84" s="12"/>
      <c r="N84" s="12"/>
      <c r="O84" s="12"/>
      <c r="P84" s="12"/>
      <c r="Q84" s="12"/>
      <c r="R84" s="12"/>
      <c r="S84" s="12"/>
      <c r="T84" s="12"/>
      <c r="U84" s="12"/>
      <c r="V84" s="12"/>
      <c r="W84" s="12"/>
      <c r="X84" s="12"/>
      <c r="Y84" s="12"/>
    </row>
    <row r="85" spans="2:53" x14ac:dyDescent="0.25">
      <c r="D85" s="12"/>
      <c r="E85" s="12"/>
      <c r="F85" s="12"/>
      <c r="G85" s="12"/>
      <c r="H85" s="12"/>
      <c r="I85" s="12"/>
      <c r="J85" s="12"/>
      <c r="K85" s="12"/>
      <c r="L85" s="12"/>
      <c r="M85" s="12"/>
      <c r="N85" s="12"/>
      <c r="O85" s="12"/>
      <c r="P85" s="12"/>
      <c r="Q85" s="12"/>
      <c r="R85" s="12"/>
      <c r="S85" s="12"/>
      <c r="T85" s="12"/>
      <c r="U85" s="12"/>
      <c r="V85" s="12"/>
      <c r="W85" s="12"/>
      <c r="X85" s="12"/>
      <c r="Y85" s="12"/>
    </row>
    <row r="86" spans="2:53" x14ac:dyDescent="0.25">
      <c r="D86" s="12"/>
      <c r="E86" s="12"/>
      <c r="F86" s="12"/>
      <c r="G86" s="12"/>
      <c r="H86" s="12"/>
      <c r="I86" s="12"/>
      <c r="J86" s="12"/>
      <c r="K86" s="12"/>
      <c r="L86" s="12"/>
      <c r="M86" s="12"/>
      <c r="N86" s="12"/>
      <c r="O86" s="12"/>
      <c r="P86" s="12"/>
      <c r="Q86" s="12"/>
      <c r="R86" s="29">
        <f>L87+O87</f>
        <v>3.0171371542629029</v>
      </c>
      <c r="S86" s="12"/>
      <c r="T86" s="12"/>
      <c r="U86" s="17"/>
      <c r="V86" s="12"/>
      <c r="W86" s="12"/>
      <c r="X86" s="12"/>
      <c r="Y86" s="12"/>
      <c r="AF86" s="32">
        <f>SUM(AE74:AQ74)</f>
        <v>2.6012617531088864</v>
      </c>
      <c r="BA86" s="32">
        <f>SUM(AR74:BD74)</f>
        <v>0.4397209584470731</v>
      </c>
    </row>
    <row r="87" spans="2:53" x14ac:dyDescent="0.25">
      <c r="D87" s="12"/>
      <c r="E87" s="12"/>
      <c r="F87" s="12"/>
      <c r="G87" s="12"/>
      <c r="H87" s="12"/>
      <c r="I87" s="12"/>
      <c r="J87" s="12"/>
      <c r="K87" s="12"/>
      <c r="L87" s="29">
        <f>SUM(D74:N74)</f>
        <v>2.5429141716566868</v>
      </c>
      <c r="M87" s="12"/>
      <c r="N87" s="12"/>
      <c r="O87" s="29">
        <f>SUM(O74:Y74)</f>
        <v>0.47422298260621609</v>
      </c>
      <c r="P87" s="12"/>
      <c r="Q87" s="12"/>
      <c r="R87" s="12"/>
      <c r="S87" s="12"/>
      <c r="T87" s="12"/>
      <c r="U87" s="12"/>
      <c r="V87" s="12"/>
      <c r="W87" s="12"/>
      <c r="X87" s="12"/>
      <c r="Y87" s="12"/>
    </row>
    <row r="88" spans="2:53" x14ac:dyDescent="0.25">
      <c r="D88" s="12"/>
      <c r="E88" s="12"/>
      <c r="F88" s="12"/>
      <c r="G88" s="12"/>
      <c r="H88" s="12"/>
      <c r="I88" s="12"/>
      <c r="J88" s="12"/>
      <c r="K88" s="12"/>
      <c r="L88" s="12"/>
      <c r="M88" s="12"/>
      <c r="N88" s="12"/>
      <c r="O88" s="12"/>
      <c r="P88" s="12"/>
      <c r="Q88" s="12"/>
      <c r="R88" s="12"/>
      <c r="S88" s="12"/>
      <c r="T88" s="12"/>
      <c r="U88" s="12"/>
      <c r="V88" s="12"/>
      <c r="W88" s="12"/>
      <c r="X88" s="12"/>
      <c r="Y88" s="12"/>
      <c r="AU88" s="32">
        <f>AF86+BA86</f>
        <v>3.0409827115559596</v>
      </c>
    </row>
    <row r="89" spans="2:53" x14ac:dyDescent="0.25">
      <c r="D89" s="12"/>
      <c r="E89" s="17"/>
      <c r="F89" s="12"/>
      <c r="G89" s="12"/>
      <c r="H89" s="12"/>
      <c r="I89" s="12"/>
      <c r="J89" s="12"/>
      <c r="K89" s="12"/>
      <c r="L89" s="12"/>
      <c r="M89" s="12"/>
      <c r="N89" s="12"/>
      <c r="O89" s="12"/>
      <c r="P89" s="12"/>
      <c r="Q89" s="12"/>
      <c r="R89" s="12"/>
      <c r="S89" s="12"/>
      <c r="T89" s="12"/>
      <c r="U89" s="12"/>
      <c r="V89" s="12"/>
      <c r="W89" s="12"/>
      <c r="X89" s="12"/>
      <c r="Y89" s="12"/>
    </row>
    <row r="90" spans="2:53" x14ac:dyDescent="0.25">
      <c r="D90" s="12"/>
      <c r="E90" s="12"/>
      <c r="F90" s="12"/>
      <c r="G90" s="12"/>
      <c r="H90" s="12"/>
      <c r="I90" s="12"/>
      <c r="J90" s="12"/>
      <c r="K90" s="12"/>
      <c r="L90" s="12"/>
      <c r="M90" s="12"/>
      <c r="N90" s="12"/>
      <c r="O90" s="12"/>
      <c r="P90" s="12"/>
      <c r="Q90" s="12"/>
      <c r="R90" s="12"/>
      <c r="S90" s="12"/>
      <c r="T90" s="12"/>
      <c r="U90" s="12"/>
      <c r="V90" s="12"/>
      <c r="W90" s="12"/>
      <c r="X90" s="12"/>
      <c r="Y90" s="12"/>
    </row>
    <row r="91" spans="2:53" x14ac:dyDescent="0.25">
      <c r="D91" s="12"/>
      <c r="E91" s="12"/>
      <c r="F91" s="12"/>
      <c r="G91" s="12"/>
      <c r="H91" s="12"/>
      <c r="I91" s="12"/>
      <c r="J91" s="12"/>
      <c r="K91" s="12"/>
      <c r="L91" s="12"/>
      <c r="M91" s="12"/>
      <c r="N91" s="12"/>
      <c r="O91" s="12"/>
      <c r="P91" s="12"/>
      <c r="Q91" s="12"/>
      <c r="R91" s="12"/>
      <c r="S91" s="12"/>
      <c r="T91" s="12"/>
      <c r="U91" s="12"/>
      <c r="V91" s="12"/>
      <c r="W91" s="12"/>
      <c r="X91" s="12"/>
      <c r="Y91" s="12"/>
    </row>
    <row r="92" spans="2:53" ht="15.75" thickBot="1" x14ac:dyDescent="0.3">
      <c r="D92" s="13"/>
      <c r="E92" s="13"/>
      <c r="F92" s="13"/>
      <c r="G92" s="13"/>
      <c r="H92" s="13"/>
      <c r="I92" s="13"/>
      <c r="J92" s="13"/>
      <c r="K92" s="13"/>
      <c r="L92" s="13"/>
      <c r="M92" s="13"/>
      <c r="N92" s="13"/>
      <c r="O92" s="13"/>
      <c r="P92" s="13"/>
      <c r="Q92" s="13"/>
      <c r="R92" s="13"/>
      <c r="S92" s="13"/>
      <c r="T92" s="13"/>
      <c r="U92" s="13"/>
      <c r="V92" s="13"/>
      <c r="W92" s="13"/>
      <c r="X92" s="13"/>
      <c r="Y92" s="13"/>
    </row>
  </sheetData>
  <mergeCells count="59">
    <mergeCell ref="A2:C2"/>
    <mergeCell ref="AB2:AC2"/>
    <mergeCell ref="A47:Z47"/>
    <mergeCell ref="AB47:BE47"/>
    <mergeCell ref="AB45:AD45"/>
    <mergeCell ref="AB4:BE4"/>
    <mergeCell ref="B5:B7"/>
    <mergeCell ref="C5:C7"/>
    <mergeCell ref="A5:A7"/>
    <mergeCell ref="BE5:BE7"/>
    <mergeCell ref="A4:Z4"/>
    <mergeCell ref="AB5:AB7"/>
    <mergeCell ref="AC5:AC7"/>
    <mergeCell ref="AD5:AD7"/>
    <mergeCell ref="D6:N6"/>
    <mergeCell ref="O6:Y6"/>
    <mergeCell ref="AE6:AQ6"/>
    <mergeCell ref="AR6:BD6"/>
    <mergeCell ref="D5:N5"/>
    <mergeCell ref="O5:Y5"/>
    <mergeCell ref="D53:Y53"/>
    <mergeCell ref="AE53:BD53"/>
    <mergeCell ref="D51:Y51"/>
    <mergeCell ref="AE51:BD51"/>
    <mergeCell ref="AR5:BD5"/>
    <mergeCell ref="AE5:AQ5"/>
    <mergeCell ref="D55:N55"/>
    <mergeCell ref="O55:Y55"/>
    <mergeCell ref="D54:Y54"/>
    <mergeCell ref="AE55:AQ55"/>
    <mergeCell ref="AR55:BD55"/>
    <mergeCell ref="AE54:BD54"/>
    <mergeCell ref="AE60:BD60"/>
    <mergeCell ref="AE76:BD76"/>
    <mergeCell ref="D70:Y70"/>
    <mergeCell ref="D71:N71"/>
    <mergeCell ref="O71:Y71"/>
    <mergeCell ref="AE70:BD70"/>
    <mergeCell ref="AE71:AQ71"/>
    <mergeCell ref="AR71:BD71"/>
    <mergeCell ref="D63:Y63"/>
    <mergeCell ref="D64:N64"/>
    <mergeCell ref="O64:Y64"/>
    <mergeCell ref="AE64:AQ64"/>
    <mergeCell ref="AR64:BD64"/>
    <mergeCell ref="AE63:BD63"/>
    <mergeCell ref="D60:Y60"/>
    <mergeCell ref="D76:Y76"/>
    <mergeCell ref="E84:G84"/>
    <mergeCell ref="I83:S83"/>
    <mergeCell ref="D79:N79"/>
    <mergeCell ref="D78:N78"/>
    <mergeCell ref="O78:Y78"/>
    <mergeCell ref="O79:Y79"/>
    <mergeCell ref="AE78:AQ78"/>
    <mergeCell ref="AR78:BD78"/>
    <mergeCell ref="AR79:BD79"/>
    <mergeCell ref="E83:G83"/>
    <mergeCell ref="AE79:AQ79"/>
  </mergeCells>
  <pageMargins left="0.7" right="0.7" top="0.75" bottom="0.75" header="0.3" footer="0.3"/>
  <pageSetup paperSize="9" scale="3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H14" sqref="H14"/>
    </sheetView>
  </sheetViews>
  <sheetFormatPr defaultRowHeight="15" x14ac:dyDescent="0.25"/>
  <cols>
    <col min="1" max="1" width="4.42578125" customWidth="1"/>
    <col min="2" max="2" width="37.28515625" customWidth="1"/>
    <col min="3" max="3" width="29.140625" customWidth="1"/>
    <col min="4" max="4" width="11.5703125" customWidth="1"/>
    <col min="5" max="5" width="3.85546875" customWidth="1"/>
    <col min="6" max="6" width="33.7109375" customWidth="1"/>
    <col min="7" max="7" width="28.85546875" customWidth="1"/>
  </cols>
  <sheetData>
    <row r="1" spans="1:3" ht="15.75" x14ac:dyDescent="0.25">
      <c r="A1" s="124" t="s">
        <v>84</v>
      </c>
      <c r="B1" s="69"/>
      <c r="C1" s="69"/>
    </row>
    <row r="2" spans="1:3" ht="15.75" thickBot="1" x14ac:dyDescent="0.3"/>
    <row r="3" spans="1:3" x14ac:dyDescent="0.25">
      <c r="A3" s="125" t="s">
        <v>0</v>
      </c>
      <c r="B3" s="127" t="s">
        <v>25</v>
      </c>
      <c r="C3" s="129" t="s">
        <v>37</v>
      </c>
    </row>
    <row r="4" spans="1:3" x14ac:dyDescent="0.25">
      <c r="A4" s="126"/>
      <c r="B4" s="128"/>
      <c r="C4" s="130"/>
    </row>
    <row r="5" spans="1:3" ht="15.75" x14ac:dyDescent="0.25">
      <c r="A5" s="36">
        <v>1</v>
      </c>
      <c r="B5" s="33" t="s">
        <v>67</v>
      </c>
      <c r="C5" s="37" t="s">
        <v>38</v>
      </c>
    </row>
    <row r="6" spans="1:3" ht="17.25" customHeight="1" x14ac:dyDescent="0.25">
      <c r="A6" s="36">
        <v>2</v>
      </c>
      <c r="B6" s="33" t="s">
        <v>69</v>
      </c>
      <c r="C6" s="37" t="s">
        <v>38</v>
      </c>
    </row>
    <row r="7" spans="1:3" ht="22.5" customHeight="1" x14ac:dyDescent="0.25">
      <c r="A7" s="36">
        <v>3</v>
      </c>
      <c r="B7" s="33" t="s">
        <v>68</v>
      </c>
      <c r="C7" s="37" t="s">
        <v>38</v>
      </c>
    </row>
    <row r="8" spans="1:3" ht="21.75" customHeight="1" x14ac:dyDescent="0.25">
      <c r="A8" s="36">
        <v>4</v>
      </c>
      <c r="B8" s="33" t="s">
        <v>83</v>
      </c>
      <c r="C8" s="37" t="s">
        <v>38</v>
      </c>
    </row>
    <row r="9" spans="1:3" ht="18" customHeight="1" x14ac:dyDescent="0.25">
      <c r="A9" s="36">
        <v>5</v>
      </c>
      <c r="B9" s="34" t="s">
        <v>78</v>
      </c>
      <c r="C9" s="37" t="s">
        <v>39</v>
      </c>
    </row>
    <row r="10" spans="1:3" ht="16.5" customHeight="1" x14ac:dyDescent="0.25">
      <c r="A10" s="36">
        <v>6</v>
      </c>
      <c r="B10" s="34" t="s">
        <v>79</v>
      </c>
      <c r="C10" s="37" t="s">
        <v>39</v>
      </c>
    </row>
    <row r="11" spans="1:3" ht="18.75" customHeight="1" x14ac:dyDescent="0.25">
      <c r="A11" s="36">
        <v>7</v>
      </c>
      <c r="B11" s="33" t="s">
        <v>82</v>
      </c>
      <c r="C11" s="37" t="s">
        <v>39</v>
      </c>
    </row>
    <row r="12" spans="1:3" ht="18" customHeight="1" x14ac:dyDescent="0.25">
      <c r="A12" s="36">
        <v>8</v>
      </c>
      <c r="B12" s="35" t="s">
        <v>77</v>
      </c>
      <c r="C12" s="37" t="s">
        <v>40</v>
      </c>
    </row>
    <row r="13" spans="1:3" ht="18.75" customHeight="1" x14ac:dyDescent="0.25">
      <c r="A13" s="36">
        <v>9</v>
      </c>
      <c r="B13" s="33" t="s">
        <v>76</v>
      </c>
      <c r="C13" s="37" t="s">
        <v>40</v>
      </c>
    </row>
    <row r="14" spans="1:3" ht="15.75" customHeight="1" x14ac:dyDescent="0.25">
      <c r="A14" s="36">
        <v>10</v>
      </c>
      <c r="B14" s="33" t="s">
        <v>70</v>
      </c>
      <c r="C14" s="37" t="s">
        <v>41</v>
      </c>
    </row>
    <row r="15" spans="1:3" ht="22.5" customHeight="1" x14ac:dyDescent="0.25">
      <c r="A15" s="36">
        <v>11</v>
      </c>
      <c r="B15" s="33" t="s">
        <v>71</v>
      </c>
      <c r="C15" s="37" t="s">
        <v>41</v>
      </c>
    </row>
    <row r="16" spans="1:3" ht="15" customHeight="1" x14ac:dyDescent="0.25">
      <c r="A16" s="36">
        <v>12</v>
      </c>
      <c r="B16" s="33" t="s">
        <v>81</v>
      </c>
      <c r="C16" s="37" t="s">
        <v>41</v>
      </c>
    </row>
    <row r="17" spans="1:3" ht="15" customHeight="1" x14ac:dyDescent="0.25">
      <c r="A17" s="36">
        <v>13</v>
      </c>
      <c r="B17" s="34" t="s">
        <v>80</v>
      </c>
      <c r="C17" s="38" t="s">
        <v>42</v>
      </c>
    </row>
    <row r="18" spans="1:3" ht="17.25" customHeight="1" x14ac:dyDescent="0.25">
      <c r="A18" s="36">
        <v>14</v>
      </c>
      <c r="B18" s="33" t="s">
        <v>43</v>
      </c>
      <c r="C18" s="37" t="s">
        <v>44</v>
      </c>
    </row>
    <row r="19" spans="1:3" ht="17.25" customHeight="1" x14ac:dyDescent="0.25">
      <c r="A19" s="36">
        <v>15</v>
      </c>
      <c r="B19" s="33" t="s">
        <v>72</v>
      </c>
      <c r="C19" s="37" t="s">
        <v>44</v>
      </c>
    </row>
    <row r="20" spans="1:3" ht="15.75" x14ac:dyDescent="0.25">
      <c r="A20" s="36">
        <v>16</v>
      </c>
      <c r="B20" s="33" t="s">
        <v>45</v>
      </c>
      <c r="C20" s="37" t="s">
        <v>44</v>
      </c>
    </row>
    <row r="21" spans="1:3" ht="15.75" x14ac:dyDescent="0.25">
      <c r="A21" s="36">
        <v>17</v>
      </c>
      <c r="B21" s="33" t="s">
        <v>57</v>
      </c>
      <c r="C21" s="37" t="s">
        <v>44</v>
      </c>
    </row>
    <row r="22" spans="1:3" ht="15.75" x14ac:dyDescent="0.25">
      <c r="A22" s="36">
        <v>18</v>
      </c>
      <c r="B22" s="33" t="s">
        <v>58</v>
      </c>
      <c r="C22" s="37" t="s">
        <v>44</v>
      </c>
    </row>
    <row r="23" spans="1:3" ht="15.75" x14ac:dyDescent="0.25">
      <c r="A23" s="36">
        <v>19</v>
      </c>
      <c r="B23" s="33" t="s">
        <v>47</v>
      </c>
      <c r="C23" s="37" t="s">
        <v>48</v>
      </c>
    </row>
    <row r="24" spans="1:3" ht="15.75" x14ac:dyDescent="0.25">
      <c r="A24" s="36">
        <v>20</v>
      </c>
      <c r="B24" s="33" t="s">
        <v>46</v>
      </c>
      <c r="C24" s="37" t="s">
        <v>48</v>
      </c>
    </row>
    <row r="25" spans="1:3" ht="15.75" x14ac:dyDescent="0.25">
      <c r="A25" s="36">
        <v>21</v>
      </c>
      <c r="B25" s="33" t="s">
        <v>49</v>
      </c>
      <c r="C25" s="37" t="s">
        <v>50</v>
      </c>
    </row>
    <row r="26" spans="1:3" ht="15.75" x14ac:dyDescent="0.25">
      <c r="A26" s="36">
        <v>22</v>
      </c>
      <c r="B26" s="33" t="s">
        <v>51</v>
      </c>
      <c r="C26" s="37" t="s">
        <v>50</v>
      </c>
    </row>
    <row r="27" spans="1:3" ht="15.75" x14ac:dyDescent="0.25">
      <c r="A27" s="36">
        <v>23</v>
      </c>
      <c r="B27" s="33" t="s">
        <v>52</v>
      </c>
      <c r="C27" s="37" t="s">
        <v>50</v>
      </c>
    </row>
    <row r="28" spans="1:3" ht="15.75" x14ac:dyDescent="0.25">
      <c r="A28" s="36">
        <v>24</v>
      </c>
      <c r="B28" s="33" t="s">
        <v>53</v>
      </c>
      <c r="C28" s="37" t="s">
        <v>50</v>
      </c>
    </row>
    <row r="29" spans="1:3" ht="15.75" x14ac:dyDescent="0.25">
      <c r="A29" s="36">
        <v>25</v>
      </c>
      <c r="B29" s="33" t="s">
        <v>54</v>
      </c>
      <c r="C29" s="37" t="s">
        <v>55</v>
      </c>
    </row>
    <row r="30" spans="1:3" ht="15.75" x14ac:dyDescent="0.25">
      <c r="A30" s="36">
        <v>26</v>
      </c>
      <c r="B30" s="33" t="s">
        <v>56</v>
      </c>
      <c r="C30" s="37" t="s">
        <v>55</v>
      </c>
    </row>
    <row r="31" spans="1:3" ht="15.75" x14ac:dyDescent="0.25">
      <c r="A31" s="36">
        <v>27</v>
      </c>
      <c r="B31" s="33" t="s">
        <v>59</v>
      </c>
      <c r="C31" s="37" t="s">
        <v>60</v>
      </c>
    </row>
    <row r="32" spans="1:3" ht="15.75" x14ac:dyDescent="0.25">
      <c r="A32" s="36">
        <v>28</v>
      </c>
      <c r="B32" s="33" t="s">
        <v>61</v>
      </c>
      <c r="C32" s="37" t="s">
        <v>60</v>
      </c>
    </row>
    <row r="33" spans="1:3" ht="15.75" x14ac:dyDescent="0.25">
      <c r="A33" s="36">
        <v>29</v>
      </c>
      <c r="B33" s="33" t="s">
        <v>62</v>
      </c>
      <c r="C33" s="37" t="s">
        <v>60</v>
      </c>
    </row>
    <row r="34" spans="1:3" ht="15.75" x14ac:dyDescent="0.25">
      <c r="A34" s="36">
        <v>30</v>
      </c>
      <c r="B34" s="33" t="s">
        <v>63</v>
      </c>
      <c r="C34" s="37" t="s">
        <v>60</v>
      </c>
    </row>
    <row r="35" spans="1:3" ht="15.75" x14ac:dyDescent="0.25">
      <c r="A35" s="36">
        <v>31</v>
      </c>
      <c r="B35" s="33" t="s">
        <v>64</v>
      </c>
      <c r="C35" s="37" t="s">
        <v>60</v>
      </c>
    </row>
    <row r="36" spans="1:3" ht="15.75" x14ac:dyDescent="0.25">
      <c r="A36" s="36">
        <v>32</v>
      </c>
      <c r="B36" s="33" t="s">
        <v>65</v>
      </c>
      <c r="C36" s="37" t="s">
        <v>60</v>
      </c>
    </row>
    <row r="37" spans="1:3" ht="15.75" x14ac:dyDescent="0.25">
      <c r="A37" s="36">
        <v>33</v>
      </c>
      <c r="B37" s="33" t="s">
        <v>73</v>
      </c>
      <c r="C37" s="37" t="s">
        <v>66</v>
      </c>
    </row>
    <row r="38" spans="1:3" ht="15.75" x14ac:dyDescent="0.25">
      <c r="A38" s="36">
        <v>34</v>
      </c>
      <c r="B38" s="33" t="s">
        <v>74</v>
      </c>
      <c r="C38" s="37" t="s">
        <v>66</v>
      </c>
    </row>
    <row r="39" spans="1:3" ht="16.5" thickBot="1" x14ac:dyDescent="0.3">
      <c r="A39" s="39">
        <v>35</v>
      </c>
      <c r="B39" s="40" t="s">
        <v>75</v>
      </c>
      <c r="C39" s="41" t="s">
        <v>66</v>
      </c>
    </row>
  </sheetData>
  <mergeCells count="4">
    <mergeCell ref="A1:C1"/>
    <mergeCell ref="A3:A4"/>
    <mergeCell ref="B3:B4"/>
    <mergeCell ref="C3:C4"/>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selection activeCell="C24" sqref="C24"/>
    </sheetView>
  </sheetViews>
  <sheetFormatPr defaultRowHeight="15" x14ac:dyDescent="0.25"/>
  <cols>
    <col min="2" max="2" width="39" customWidth="1"/>
    <col min="3" max="3" width="33.42578125" customWidth="1"/>
    <col min="4" max="6" width="9.140625" customWidth="1"/>
    <col min="7" max="7" width="10" customWidth="1"/>
    <col min="9" max="9" width="9.42578125" customWidth="1"/>
    <col min="10" max="10" width="10.140625" customWidth="1"/>
    <col min="13" max="13" width="10.42578125" customWidth="1"/>
    <col min="22" max="22" width="12" customWidth="1"/>
    <col min="24" max="24" width="10.140625" customWidth="1"/>
    <col min="28" max="28" width="10.140625" customWidth="1"/>
    <col min="29" max="29" width="10.28515625" customWidth="1"/>
    <col min="31" max="31" width="11.5703125" customWidth="1"/>
  </cols>
  <sheetData>
    <row r="1" spans="1:31" ht="16.5" thickBot="1" x14ac:dyDescent="0.3">
      <c r="A1" s="101" t="s">
        <v>86</v>
      </c>
      <c r="B1" s="102"/>
      <c r="C1" s="102"/>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row>
    <row r="2" spans="1:31" x14ac:dyDescent="0.25">
      <c r="A2" s="132" t="s">
        <v>87</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4"/>
    </row>
    <row r="3" spans="1:31" x14ac:dyDescent="0.25">
      <c r="A3" s="135"/>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7"/>
    </row>
    <row r="4" spans="1:31" ht="15.75" x14ac:dyDescent="0.25">
      <c r="A4" s="138" t="s">
        <v>0</v>
      </c>
      <c r="B4" s="139" t="s">
        <v>88</v>
      </c>
      <c r="C4" s="139" t="s">
        <v>37</v>
      </c>
      <c r="D4" s="140" t="s">
        <v>89</v>
      </c>
      <c r="E4" s="140"/>
      <c r="F4" s="140"/>
      <c r="G4" s="140"/>
      <c r="H4" s="140"/>
      <c r="I4" s="140"/>
      <c r="J4" s="140"/>
      <c r="K4" s="140" t="s">
        <v>90</v>
      </c>
      <c r="L4" s="140"/>
      <c r="M4" s="140"/>
      <c r="N4" s="140"/>
      <c r="O4" s="140"/>
      <c r="P4" s="140"/>
      <c r="Q4" s="140" t="s">
        <v>91</v>
      </c>
      <c r="R4" s="140"/>
      <c r="S4" s="140"/>
      <c r="T4" s="140"/>
      <c r="U4" s="140"/>
      <c r="V4" s="140" t="s">
        <v>92</v>
      </c>
      <c r="W4" s="140"/>
      <c r="X4" s="140"/>
      <c r="Y4" s="140"/>
      <c r="Z4" s="140" t="s">
        <v>93</v>
      </c>
      <c r="AA4" s="140"/>
      <c r="AB4" s="140"/>
      <c r="AC4" s="140" t="s">
        <v>94</v>
      </c>
      <c r="AD4" s="140"/>
      <c r="AE4" s="141" t="s">
        <v>95</v>
      </c>
    </row>
    <row r="5" spans="1:31" ht="15.75" x14ac:dyDescent="0.25">
      <c r="A5" s="138"/>
      <c r="B5" s="139"/>
      <c r="C5" s="139"/>
      <c r="D5" s="142" t="s">
        <v>90</v>
      </c>
      <c r="E5" s="142" t="s">
        <v>91</v>
      </c>
      <c r="F5" s="142" t="s">
        <v>92</v>
      </c>
      <c r="G5" s="142" t="s">
        <v>93</v>
      </c>
      <c r="H5" s="142" t="s">
        <v>94</v>
      </c>
      <c r="I5" s="142" t="s">
        <v>95</v>
      </c>
      <c r="J5" s="142" t="s">
        <v>96</v>
      </c>
      <c r="K5" s="142" t="s">
        <v>91</v>
      </c>
      <c r="L5" s="142" t="s">
        <v>92</v>
      </c>
      <c r="M5" s="142" t="s">
        <v>93</v>
      </c>
      <c r="N5" s="142" t="s">
        <v>94</v>
      </c>
      <c r="O5" s="142" t="s">
        <v>95</v>
      </c>
      <c r="P5" s="142" t="s">
        <v>96</v>
      </c>
      <c r="Q5" s="142" t="s">
        <v>92</v>
      </c>
      <c r="R5" s="142" t="s">
        <v>93</v>
      </c>
      <c r="S5" s="142" t="s">
        <v>94</v>
      </c>
      <c r="T5" s="142" t="s">
        <v>95</v>
      </c>
      <c r="U5" s="142" t="s">
        <v>96</v>
      </c>
      <c r="V5" s="142" t="s">
        <v>93</v>
      </c>
      <c r="W5" s="142" t="s">
        <v>94</v>
      </c>
      <c r="X5" s="142" t="s">
        <v>95</v>
      </c>
      <c r="Y5" s="142" t="s">
        <v>96</v>
      </c>
      <c r="Z5" s="142" t="s">
        <v>94</v>
      </c>
      <c r="AA5" s="142" t="s">
        <v>95</v>
      </c>
      <c r="AB5" s="142" t="s">
        <v>96</v>
      </c>
      <c r="AC5" s="142" t="s">
        <v>95</v>
      </c>
      <c r="AD5" s="142" t="s">
        <v>96</v>
      </c>
      <c r="AE5" s="143" t="s">
        <v>96</v>
      </c>
    </row>
    <row r="6" spans="1:31" ht="15.75" x14ac:dyDescent="0.25">
      <c r="A6" s="144">
        <v>1</v>
      </c>
      <c r="B6" s="145" t="s">
        <v>67</v>
      </c>
      <c r="C6" s="146" t="s">
        <v>38</v>
      </c>
      <c r="D6" s="147">
        <v>0.5</v>
      </c>
      <c r="E6" s="147">
        <v>9</v>
      </c>
      <c r="F6" s="147">
        <v>0.33333333333333331</v>
      </c>
      <c r="G6" s="147">
        <v>8</v>
      </c>
      <c r="H6" s="147">
        <v>0.5</v>
      </c>
      <c r="I6" s="147">
        <v>0.1111111111111111</v>
      </c>
      <c r="J6" s="147">
        <v>9</v>
      </c>
      <c r="K6" s="147">
        <v>8</v>
      </c>
      <c r="L6" s="147">
        <v>0.33333333333333331</v>
      </c>
      <c r="M6" s="147">
        <v>8</v>
      </c>
      <c r="N6" s="147">
        <v>8</v>
      </c>
      <c r="O6" s="147">
        <v>8</v>
      </c>
      <c r="P6" s="147">
        <v>8</v>
      </c>
      <c r="Q6" s="147">
        <v>0.33333333333333331</v>
      </c>
      <c r="R6" s="147">
        <v>6</v>
      </c>
      <c r="S6" s="147">
        <v>9</v>
      </c>
      <c r="T6" s="147">
        <v>4</v>
      </c>
      <c r="U6" s="147">
        <v>3</v>
      </c>
      <c r="V6" s="147">
        <v>8</v>
      </c>
      <c r="W6" s="147">
        <v>8</v>
      </c>
      <c r="X6" s="147">
        <v>4</v>
      </c>
      <c r="Y6" s="147">
        <v>3</v>
      </c>
      <c r="Z6" s="147">
        <v>0.25</v>
      </c>
      <c r="AA6" s="147">
        <v>0.1111111111111111</v>
      </c>
      <c r="AB6" s="147">
        <v>3</v>
      </c>
      <c r="AC6" s="148">
        <v>1</v>
      </c>
      <c r="AD6" s="147">
        <v>4</v>
      </c>
      <c r="AE6" s="149">
        <v>6</v>
      </c>
    </row>
    <row r="7" spans="1:31" ht="15.75" x14ac:dyDescent="0.25">
      <c r="A7" s="144">
        <v>2</v>
      </c>
      <c r="B7" s="145" t="s">
        <v>68</v>
      </c>
      <c r="C7" s="146" t="s">
        <v>38</v>
      </c>
      <c r="D7" s="147">
        <v>0.33333333333333331</v>
      </c>
      <c r="E7" s="147">
        <v>8</v>
      </c>
      <c r="F7" s="147">
        <v>0.2</v>
      </c>
      <c r="G7" s="147">
        <v>7</v>
      </c>
      <c r="H7" s="147">
        <v>0.33333333333333331</v>
      </c>
      <c r="I7" s="147">
        <v>0.33333333333333331</v>
      </c>
      <c r="J7" s="147">
        <v>8</v>
      </c>
      <c r="K7" s="147">
        <v>5</v>
      </c>
      <c r="L7" s="147">
        <v>0.5</v>
      </c>
      <c r="M7" s="147">
        <v>5</v>
      </c>
      <c r="N7" s="147">
        <v>7</v>
      </c>
      <c r="O7" s="147">
        <v>9</v>
      </c>
      <c r="P7" s="147">
        <v>7</v>
      </c>
      <c r="Q7" s="147">
        <v>0.5</v>
      </c>
      <c r="R7" s="147">
        <v>4</v>
      </c>
      <c r="S7" s="147">
        <v>8</v>
      </c>
      <c r="T7" s="147">
        <v>5</v>
      </c>
      <c r="U7" s="147">
        <v>7</v>
      </c>
      <c r="V7" s="147">
        <v>7</v>
      </c>
      <c r="W7" s="147">
        <v>9</v>
      </c>
      <c r="X7" s="147">
        <v>5</v>
      </c>
      <c r="Y7" s="147">
        <v>7</v>
      </c>
      <c r="Z7" s="147">
        <v>0.2</v>
      </c>
      <c r="AA7" s="147">
        <v>0.125</v>
      </c>
      <c r="AB7" s="147">
        <v>1</v>
      </c>
      <c r="AC7" s="148">
        <v>0.33333333333333331</v>
      </c>
      <c r="AD7" s="147">
        <v>5</v>
      </c>
      <c r="AE7" s="149">
        <v>5</v>
      </c>
    </row>
    <row r="8" spans="1:31" ht="15.75" x14ac:dyDescent="0.25">
      <c r="A8" s="144">
        <v>3</v>
      </c>
      <c r="B8" s="146" t="s">
        <v>78</v>
      </c>
      <c r="C8" s="146" t="s">
        <v>97</v>
      </c>
      <c r="D8" s="147">
        <v>0.5</v>
      </c>
      <c r="E8" s="147">
        <v>9</v>
      </c>
      <c r="F8" s="147">
        <v>0.33333333333333331</v>
      </c>
      <c r="G8" s="147">
        <v>8</v>
      </c>
      <c r="H8" s="147">
        <v>0.5</v>
      </c>
      <c r="I8" s="147">
        <v>0.5</v>
      </c>
      <c r="J8" s="147">
        <v>9</v>
      </c>
      <c r="K8" s="147">
        <v>8</v>
      </c>
      <c r="L8" s="147">
        <v>0.33333333333333331</v>
      </c>
      <c r="M8" s="147">
        <v>8</v>
      </c>
      <c r="N8" s="147">
        <v>6</v>
      </c>
      <c r="O8" s="147">
        <v>6</v>
      </c>
      <c r="P8" s="147">
        <v>6</v>
      </c>
      <c r="Q8" s="147">
        <v>0.33333333333333331</v>
      </c>
      <c r="R8" s="147">
        <v>5</v>
      </c>
      <c r="S8" s="147">
        <v>8</v>
      </c>
      <c r="T8" s="147">
        <v>6</v>
      </c>
      <c r="U8" s="147">
        <v>6</v>
      </c>
      <c r="V8" s="147">
        <v>6</v>
      </c>
      <c r="W8" s="147">
        <v>6</v>
      </c>
      <c r="X8" s="147">
        <v>6</v>
      </c>
      <c r="Y8" s="147">
        <v>6</v>
      </c>
      <c r="Z8" s="147">
        <v>0.16666666666666666</v>
      </c>
      <c r="AA8" s="147">
        <v>0.125</v>
      </c>
      <c r="AB8" s="147">
        <v>3</v>
      </c>
      <c r="AC8" s="148">
        <v>0.5</v>
      </c>
      <c r="AD8" s="147">
        <v>3</v>
      </c>
      <c r="AE8" s="149">
        <v>6</v>
      </c>
    </row>
    <row r="9" spans="1:31" ht="15.75" x14ac:dyDescent="0.25">
      <c r="A9" s="144">
        <v>4</v>
      </c>
      <c r="B9" s="146" t="s">
        <v>79</v>
      </c>
      <c r="C9" s="146" t="s">
        <v>97</v>
      </c>
      <c r="D9" s="147">
        <v>0.33333333333333331</v>
      </c>
      <c r="E9" s="147">
        <v>7</v>
      </c>
      <c r="F9" s="147">
        <v>0.25</v>
      </c>
      <c r="G9" s="147">
        <v>6</v>
      </c>
      <c r="H9" s="147">
        <v>0.33333333333333331</v>
      </c>
      <c r="I9" s="147">
        <v>0.33333333333333331</v>
      </c>
      <c r="J9" s="147">
        <v>9</v>
      </c>
      <c r="K9" s="147">
        <v>7</v>
      </c>
      <c r="L9" s="147">
        <v>0.25</v>
      </c>
      <c r="M9" s="147">
        <v>7</v>
      </c>
      <c r="N9" s="147">
        <v>9</v>
      </c>
      <c r="O9" s="147">
        <v>7</v>
      </c>
      <c r="P9" s="147">
        <v>9</v>
      </c>
      <c r="Q9" s="147">
        <v>0.25</v>
      </c>
      <c r="R9" s="147">
        <v>4</v>
      </c>
      <c r="S9" s="147">
        <v>9</v>
      </c>
      <c r="T9" s="147">
        <v>4</v>
      </c>
      <c r="U9" s="147">
        <v>5</v>
      </c>
      <c r="V9" s="147">
        <v>9</v>
      </c>
      <c r="W9" s="147">
        <v>7</v>
      </c>
      <c r="X9" s="147">
        <v>4</v>
      </c>
      <c r="Y9" s="147">
        <v>5</v>
      </c>
      <c r="Z9" s="147">
        <v>0.25</v>
      </c>
      <c r="AA9" s="147">
        <v>0.1111111111111111</v>
      </c>
      <c r="AB9" s="147">
        <v>3</v>
      </c>
      <c r="AC9" s="148">
        <v>0.5</v>
      </c>
      <c r="AD9" s="147">
        <v>4</v>
      </c>
      <c r="AE9" s="149">
        <v>4</v>
      </c>
    </row>
    <row r="10" spans="1:31" ht="15.75" x14ac:dyDescent="0.25">
      <c r="A10" s="144">
        <v>5</v>
      </c>
      <c r="B10" s="147" t="s">
        <v>77</v>
      </c>
      <c r="C10" s="146" t="s">
        <v>98</v>
      </c>
      <c r="D10" s="147">
        <v>0.33333333333333331</v>
      </c>
      <c r="E10" s="147">
        <v>8</v>
      </c>
      <c r="F10" s="147">
        <v>0.33333333333333331</v>
      </c>
      <c r="G10" s="147">
        <v>7</v>
      </c>
      <c r="H10" s="147">
        <v>0.33333333333333331</v>
      </c>
      <c r="I10" s="147">
        <v>0.5</v>
      </c>
      <c r="J10" s="147">
        <v>9</v>
      </c>
      <c r="K10" s="147">
        <v>8</v>
      </c>
      <c r="L10" s="147">
        <v>0.5</v>
      </c>
      <c r="M10" s="147">
        <v>8</v>
      </c>
      <c r="N10" s="147">
        <v>8</v>
      </c>
      <c r="O10" s="147">
        <v>8</v>
      </c>
      <c r="P10" s="147">
        <v>5</v>
      </c>
      <c r="Q10" s="147">
        <v>0.5</v>
      </c>
      <c r="R10" s="147">
        <v>3</v>
      </c>
      <c r="S10" s="147">
        <v>7</v>
      </c>
      <c r="T10" s="147">
        <v>6</v>
      </c>
      <c r="U10" s="147">
        <v>4</v>
      </c>
      <c r="V10" s="147">
        <v>8</v>
      </c>
      <c r="W10" s="147">
        <v>8</v>
      </c>
      <c r="X10" s="147">
        <v>6</v>
      </c>
      <c r="Y10" s="147">
        <v>4</v>
      </c>
      <c r="Z10" s="147">
        <v>0.16666666666666666</v>
      </c>
      <c r="AA10" s="147">
        <v>0.14285714285714285</v>
      </c>
      <c r="AB10" s="147">
        <v>1</v>
      </c>
      <c r="AC10" s="148">
        <v>0.5</v>
      </c>
      <c r="AD10" s="147">
        <v>5</v>
      </c>
      <c r="AE10" s="149">
        <v>5</v>
      </c>
    </row>
    <row r="11" spans="1:31" ht="15.75" x14ac:dyDescent="0.25">
      <c r="A11" s="144">
        <v>6</v>
      </c>
      <c r="B11" s="145" t="s">
        <v>76</v>
      </c>
      <c r="C11" s="146" t="s">
        <v>98</v>
      </c>
      <c r="D11" s="147">
        <v>0.25</v>
      </c>
      <c r="E11" s="147">
        <v>8</v>
      </c>
      <c r="F11" s="147">
        <v>0.33333333333333331</v>
      </c>
      <c r="G11" s="147">
        <v>6</v>
      </c>
      <c r="H11" s="147">
        <v>0.25</v>
      </c>
      <c r="I11" s="147">
        <v>0.33333333333333331</v>
      </c>
      <c r="J11" s="147">
        <v>9</v>
      </c>
      <c r="K11" s="147">
        <v>9</v>
      </c>
      <c r="L11" s="147">
        <v>0.16666666666666666</v>
      </c>
      <c r="M11" s="147">
        <v>9</v>
      </c>
      <c r="N11" s="147">
        <v>7</v>
      </c>
      <c r="O11" s="147">
        <v>9</v>
      </c>
      <c r="P11" s="147">
        <v>8</v>
      </c>
      <c r="Q11" s="147">
        <v>0.16666666666666666</v>
      </c>
      <c r="R11" s="147">
        <v>6</v>
      </c>
      <c r="S11" s="147">
        <v>6</v>
      </c>
      <c r="T11" s="147">
        <v>3</v>
      </c>
      <c r="U11" s="147">
        <v>7</v>
      </c>
      <c r="V11" s="147">
        <v>7</v>
      </c>
      <c r="W11" s="147">
        <v>9</v>
      </c>
      <c r="X11" s="147">
        <v>3</v>
      </c>
      <c r="Y11" s="147">
        <v>7</v>
      </c>
      <c r="Z11" s="147">
        <v>0.33333333333333331</v>
      </c>
      <c r="AA11" s="147">
        <v>6</v>
      </c>
      <c r="AB11" s="147">
        <v>2</v>
      </c>
      <c r="AC11" s="148">
        <v>1</v>
      </c>
      <c r="AD11" s="147">
        <v>4</v>
      </c>
      <c r="AE11" s="149">
        <v>6</v>
      </c>
    </row>
    <row r="12" spans="1:31" ht="15.75" x14ac:dyDescent="0.25">
      <c r="A12" s="144">
        <v>7</v>
      </c>
      <c r="B12" s="145" t="s">
        <v>70</v>
      </c>
      <c r="C12" s="146" t="s">
        <v>41</v>
      </c>
      <c r="D12" s="147">
        <v>0.5</v>
      </c>
      <c r="E12" s="147">
        <v>9</v>
      </c>
      <c r="F12" s="147">
        <v>0.5</v>
      </c>
      <c r="G12" s="147">
        <v>7</v>
      </c>
      <c r="H12" s="147">
        <v>0.5</v>
      </c>
      <c r="I12" s="147">
        <v>0.5</v>
      </c>
      <c r="J12" s="147">
        <v>9</v>
      </c>
      <c r="K12" s="147">
        <v>9</v>
      </c>
      <c r="L12" s="147">
        <v>0.25</v>
      </c>
      <c r="M12" s="147">
        <v>9</v>
      </c>
      <c r="N12" s="147">
        <v>6</v>
      </c>
      <c r="O12" s="147">
        <v>5</v>
      </c>
      <c r="P12" s="147">
        <v>6</v>
      </c>
      <c r="Q12" s="147">
        <v>0.25</v>
      </c>
      <c r="R12" s="147">
        <v>4</v>
      </c>
      <c r="S12" s="147">
        <v>6</v>
      </c>
      <c r="T12" s="147">
        <v>9</v>
      </c>
      <c r="U12" s="147">
        <v>5</v>
      </c>
      <c r="V12" s="147">
        <v>6</v>
      </c>
      <c r="W12" s="147">
        <v>5</v>
      </c>
      <c r="X12" s="147">
        <v>9</v>
      </c>
      <c r="Y12" s="147">
        <v>5</v>
      </c>
      <c r="Z12" s="147">
        <v>0.1111111111111111</v>
      </c>
      <c r="AA12" s="147">
        <v>6</v>
      </c>
      <c r="AB12" s="147">
        <v>2</v>
      </c>
      <c r="AC12" s="148">
        <v>0.5</v>
      </c>
      <c r="AD12" s="147">
        <v>4</v>
      </c>
      <c r="AE12" s="149">
        <v>5</v>
      </c>
    </row>
    <row r="13" spans="1:31" ht="15.75" x14ac:dyDescent="0.25">
      <c r="A13" s="144">
        <v>8</v>
      </c>
      <c r="B13" s="145" t="s">
        <v>71</v>
      </c>
      <c r="C13" s="146" t="s">
        <v>41</v>
      </c>
      <c r="D13" s="147">
        <v>0.33333333333333331</v>
      </c>
      <c r="E13" s="147">
        <v>7</v>
      </c>
      <c r="F13" s="147">
        <v>0.25</v>
      </c>
      <c r="G13" s="147">
        <v>7</v>
      </c>
      <c r="H13" s="147">
        <v>0.33333333333333331</v>
      </c>
      <c r="I13" s="147">
        <v>0.5</v>
      </c>
      <c r="J13" s="147">
        <v>8</v>
      </c>
      <c r="K13" s="147">
        <v>8</v>
      </c>
      <c r="L13" s="147">
        <v>0.5</v>
      </c>
      <c r="M13" s="147">
        <v>8</v>
      </c>
      <c r="N13" s="147">
        <v>8</v>
      </c>
      <c r="O13" s="147">
        <v>6</v>
      </c>
      <c r="P13" s="147">
        <v>9</v>
      </c>
      <c r="Q13" s="147">
        <v>0.5</v>
      </c>
      <c r="R13" s="147">
        <v>5</v>
      </c>
      <c r="S13" s="147">
        <v>7</v>
      </c>
      <c r="T13" s="147">
        <v>8</v>
      </c>
      <c r="U13" s="147">
        <v>4</v>
      </c>
      <c r="V13" s="147">
        <v>8</v>
      </c>
      <c r="W13" s="147">
        <v>6</v>
      </c>
      <c r="X13" s="147">
        <v>8</v>
      </c>
      <c r="Y13" s="147">
        <v>4</v>
      </c>
      <c r="Z13" s="147">
        <v>0.125</v>
      </c>
      <c r="AA13" s="147">
        <v>0.14285714285714285</v>
      </c>
      <c r="AB13" s="147">
        <v>3</v>
      </c>
      <c r="AC13" s="148">
        <v>0.5</v>
      </c>
      <c r="AD13" s="147">
        <v>3</v>
      </c>
      <c r="AE13" s="149">
        <v>6</v>
      </c>
    </row>
    <row r="14" spans="1:31" ht="15.75" x14ac:dyDescent="0.25">
      <c r="A14" s="144">
        <v>9</v>
      </c>
      <c r="B14" s="146" t="s">
        <v>80</v>
      </c>
      <c r="C14" s="146" t="s">
        <v>99</v>
      </c>
      <c r="D14" s="147">
        <v>0.25</v>
      </c>
      <c r="E14" s="147">
        <v>8</v>
      </c>
      <c r="F14" s="147">
        <v>0.2</v>
      </c>
      <c r="G14" s="147">
        <v>8</v>
      </c>
      <c r="H14" s="147">
        <v>0.25</v>
      </c>
      <c r="I14" s="147">
        <v>0.25</v>
      </c>
      <c r="J14" s="147">
        <v>9</v>
      </c>
      <c r="K14" s="147">
        <v>7</v>
      </c>
      <c r="L14" s="147">
        <v>0.5</v>
      </c>
      <c r="M14" s="147">
        <v>7</v>
      </c>
      <c r="N14" s="147">
        <v>9</v>
      </c>
      <c r="O14" s="147">
        <v>7</v>
      </c>
      <c r="P14" s="147">
        <v>8</v>
      </c>
      <c r="Q14" s="147">
        <v>0.5</v>
      </c>
      <c r="R14" s="147">
        <v>6</v>
      </c>
      <c r="S14" s="147">
        <v>8</v>
      </c>
      <c r="T14" s="147">
        <v>7</v>
      </c>
      <c r="U14" s="147">
        <v>6</v>
      </c>
      <c r="V14" s="147">
        <v>9</v>
      </c>
      <c r="W14" s="147">
        <v>7</v>
      </c>
      <c r="X14" s="147">
        <v>7</v>
      </c>
      <c r="Y14" s="147">
        <v>6</v>
      </c>
      <c r="Z14" s="147">
        <v>0.33333333333333331</v>
      </c>
      <c r="AA14" s="147">
        <v>0.125</v>
      </c>
      <c r="AB14" s="147">
        <v>1</v>
      </c>
      <c r="AC14" s="148">
        <v>0.33333333333333331</v>
      </c>
      <c r="AD14" s="147">
        <v>4</v>
      </c>
      <c r="AE14" s="149">
        <v>4</v>
      </c>
    </row>
    <row r="15" spans="1:31" ht="15.75" x14ac:dyDescent="0.25">
      <c r="A15" s="144">
        <v>10</v>
      </c>
      <c r="B15" s="145" t="s">
        <v>43</v>
      </c>
      <c r="C15" s="146" t="s">
        <v>100</v>
      </c>
      <c r="D15" s="147">
        <v>0.5</v>
      </c>
      <c r="E15" s="147">
        <v>9</v>
      </c>
      <c r="F15" s="147">
        <v>0.33333333333333331</v>
      </c>
      <c r="G15" s="147">
        <v>8</v>
      </c>
      <c r="H15" s="147">
        <v>0.5</v>
      </c>
      <c r="I15" s="147">
        <v>0.125</v>
      </c>
      <c r="J15" s="147">
        <v>8</v>
      </c>
      <c r="K15" s="147">
        <v>8</v>
      </c>
      <c r="L15" s="147">
        <v>0.25</v>
      </c>
      <c r="M15" s="147">
        <v>8</v>
      </c>
      <c r="N15" s="147">
        <v>7</v>
      </c>
      <c r="O15" s="147">
        <v>8</v>
      </c>
      <c r="P15" s="147">
        <v>7</v>
      </c>
      <c r="Q15" s="147">
        <v>0.25</v>
      </c>
      <c r="R15" s="147">
        <v>5</v>
      </c>
      <c r="S15" s="147">
        <v>7</v>
      </c>
      <c r="T15" s="147">
        <v>3</v>
      </c>
      <c r="U15" s="147">
        <v>9</v>
      </c>
      <c r="V15" s="147">
        <v>7</v>
      </c>
      <c r="W15" s="147">
        <v>8</v>
      </c>
      <c r="X15" s="147">
        <v>3</v>
      </c>
      <c r="Y15" s="147">
        <v>9</v>
      </c>
      <c r="Z15" s="147">
        <v>0.33333333333333331</v>
      </c>
      <c r="AA15" s="147">
        <v>7</v>
      </c>
      <c r="AB15" s="147">
        <v>1</v>
      </c>
      <c r="AC15" s="148">
        <v>0.5</v>
      </c>
      <c r="AD15" s="147">
        <v>3</v>
      </c>
      <c r="AE15" s="149">
        <v>5</v>
      </c>
    </row>
    <row r="16" spans="1:31" ht="15.75" x14ac:dyDescent="0.25">
      <c r="A16" s="144">
        <v>11</v>
      </c>
      <c r="B16" s="145" t="s">
        <v>72</v>
      </c>
      <c r="C16" s="146" t="s">
        <v>100</v>
      </c>
      <c r="D16" s="147">
        <v>0.33333333333333331</v>
      </c>
      <c r="E16" s="147">
        <v>8</v>
      </c>
      <c r="F16" s="147">
        <v>0.2</v>
      </c>
      <c r="G16" s="147">
        <v>8</v>
      </c>
      <c r="H16" s="147">
        <v>0.33333333333333331</v>
      </c>
      <c r="I16" s="147">
        <v>0.33333333333333331</v>
      </c>
      <c r="J16" s="147">
        <v>9</v>
      </c>
      <c r="K16" s="147">
        <v>6</v>
      </c>
      <c r="L16" s="147">
        <v>0.33333333333333331</v>
      </c>
      <c r="M16" s="147">
        <v>6</v>
      </c>
      <c r="N16" s="147">
        <v>6</v>
      </c>
      <c r="O16" s="147">
        <v>6</v>
      </c>
      <c r="P16" s="147">
        <v>6</v>
      </c>
      <c r="Q16" s="147">
        <v>0.33333333333333331</v>
      </c>
      <c r="R16" s="147">
        <v>4</v>
      </c>
      <c r="S16" s="147">
        <v>5</v>
      </c>
      <c r="T16" s="147">
        <v>6</v>
      </c>
      <c r="U16" s="147">
        <v>8</v>
      </c>
      <c r="V16" s="147">
        <v>6</v>
      </c>
      <c r="W16" s="147">
        <v>6</v>
      </c>
      <c r="X16" s="147">
        <v>6</v>
      </c>
      <c r="Y16" s="147">
        <v>8</v>
      </c>
      <c r="Z16" s="147">
        <v>0.16666666666666666</v>
      </c>
      <c r="AA16" s="147">
        <v>0.16666666666666666</v>
      </c>
      <c r="AB16" s="147">
        <v>2</v>
      </c>
      <c r="AC16" s="148">
        <v>1</v>
      </c>
      <c r="AD16" s="147">
        <v>4</v>
      </c>
      <c r="AE16" s="149">
        <v>4</v>
      </c>
    </row>
    <row r="17" spans="1:31" ht="15.75" x14ac:dyDescent="0.25">
      <c r="A17" s="144">
        <v>12</v>
      </c>
      <c r="B17" s="145" t="s">
        <v>101</v>
      </c>
      <c r="C17" s="146" t="s">
        <v>100</v>
      </c>
      <c r="D17" s="147">
        <v>0.33333333333333331</v>
      </c>
      <c r="E17" s="147">
        <v>9</v>
      </c>
      <c r="F17" s="147">
        <v>0.33333333333333331</v>
      </c>
      <c r="G17" s="147">
        <v>7</v>
      </c>
      <c r="H17" s="147">
        <v>0.33333333333333331</v>
      </c>
      <c r="I17" s="147">
        <v>0.33333333333333331</v>
      </c>
      <c r="J17" s="147">
        <v>8</v>
      </c>
      <c r="K17" s="147">
        <v>7</v>
      </c>
      <c r="L17" s="147">
        <v>0.5</v>
      </c>
      <c r="M17" s="147">
        <v>7</v>
      </c>
      <c r="N17" s="147">
        <v>5</v>
      </c>
      <c r="O17" s="147">
        <v>7</v>
      </c>
      <c r="P17" s="147">
        <v>8</v>
      </c>
      <c r="Q17" s="147">
        <v>0.5</v>
      </c>
      <c r="R17" s="147">
        <v>6</v>
      </c>
      <c r="S17" s="147">
        <v>7</v>
      </c>
      <c r="T17" s="147">
        <v>9</v>
      </c>
      <c r="U17" s="147">
        <v>7</v>
      </c>
      <c r="V17" s="147">
        <v>5</v>
      </c>
      <c r="W17" s="147">
        <v>7</v>
      </c>
      <c r="X17" s="147">
        <v>9</v>
      </c>
      <c r="Y17" s="147">
        <v>7</v>
      </c>
      <c r="Z17" s="147">
        <v>0.1111111111111111</v>
      </c>
      <c r="AA17" s="147">
        <v>0.14285714285714285</v>
      </c>
      <c r="AB17" s="147">
        <v>3</v>
      </c>
      <c r="AC17" s="148">
        <v>0.5</v>
      </c>
      <c r="AD17" s="147">
        <v>4</v>
      </c>
      <c r="AE17" s="149">
        <v>6</v>
      </c>
    </row>
    <row r="18" spans="1:31" ht="15.75" x14ac:dyDescent="0.25">
      <c r="A18" s="144">
        <v>13</v>
      </c>
      <c r="B18" s="145" t="s">
        <v>73</v>
      </c>
      <c r="C18" s="146" t="s">
        <v>102</v>
      </c>
      <c r="D18" s="147">
        <v>0.5</v>
      </c>
      <c r="E18" s="147">
        <v>8</v>
      </c>
      <c r="F18" s="147">
        <v>0.33333333333333331</v>
      </c>
      <c r="G18" s="147">
        <v>6</v>
      </c>
      <c r="H18" s="147">
        <v>0.5</v>
      </c>
      <c r="I18" s="147">
        <v>0.2</v>
      </c>
      <c r="J18" s="147">
        <v>8</v>
      </c>
      <c r="K18" s="147">
        <v>8</v>
      </c>
      <c r="L18" s="147">
        <v>0.2</v>
      </c>
      <c r="M18" s="147">
        <v>8</v>
      </c>
      <c r="N18" s="147">
        <v>6</v>
      </c>
      <c r="O18" s="147">
        <v>8</v>
      </c>
      <c r="P18" s="147">
        <v>6</v>
      </c>
      <c r="Q18" s="147">
        <v>0.2</v>
      </c>
      <c r="R18" s="147">
        <v>5</v>
      </c>
      <c r="S18" s="147">
        <v>8</v>
      </c>
      <c r="T18" s="147">
        <v>7</v>
      </c>
      <c r="U18" s="147">
        <v>8</v>
      </c>
      <c r="V18" s="147">
        <v>6</v>
      </c>
      <c r="W18" s="147">
        <v>8</v>
      </c>
      <c r="X18" s="147">
        <v>7</v>
      </c>
      <c r="Y18" s="147">
        <v>8</v>
      </c>
      <c r="Z18" s="147">
        <v>0.1111111111111111</v>
      </c>
      <c r="AA18" s="147">
        <v>0.125</v>
      </c>
      <c r="AB18" s="147">
        <v>2</v>
      </c>
      <c r="AC18" s="148">
        <v>0.33333333333333331</v>
      </c>
      <c r="AD18" s="147">
        <v>3</v>
      </c>
      <c r="AE18" s="149">
        <v>5</v>
      </c>
    </row>
    <row r="19" spans="1:31" ht="15.75" x14ac:dyDescent="0.25">
      <c r="A19" s="144">
        <v>14</v>
      </c>
      <c r="B19" s="145" t="s">
        <v>74</v>
      </c>
      <c r="C19" s="146" t="s">
        <v>102</v>
      </c>
      <c r="D19" s="147">
        <v>0.33333333333333331</v>
      </c>
      <c r="E19" s="147">
        <v>7</v>
      </c>
      <c r="F19" s="147">
        <v>0.5</v>
      </c>
      <c r="G19" s="147">
        <v>7</v>
      </c>
      <c r="H19" s="147">
        <v>0.33333333333333331</v>
      </c>
      <c r="I19" s="147">
        <v>0.33333333333333331</v>
      </c>
      <c r="J19" s="147">
        <v>9</v>
      </c>
      <c r="K19" s="147">
        <v>9</v>
      </c>
      <c r="L19" s="147">
        <v>0.5</v>
      </c>
      <c r="M19" s="147">
        <v>9</v>
      </c>
      <c r="N19" s="147">
        <v>7</v>
      </c>
      <c r="O19" s="147">
        <v>7</v>
      </c>
      <c r="P19" s="147">
        <v>5</v>
      </c>
      <c r="Q19" s="147">
        <v>0.5</v>
      </c>
      <c r="R19" s="147">
        <v>4</v>
      </c>
      <c r="S19" s="147">
        <v>5</v>
      </c>
      <c r="T19" s="147">
        <v>5</v>
      </c>
      <c r="U19" s="147">
        <v>9</v>
      </c>
      <c r="V19" s="147">
        <v>7</v>
      </c>
      <c r="W19" s="147">
        <v>7</v>
      </c>
      <c r="X19" s="147">
        <v>5</v>
      </c>
      <c r="Y19" s="147">
        <v>9</v>
      </c>
      <c r="Z19" s="147">
        <v>5</v>
      </c>
      <c r="AA19" s="147">
        <v>0.2</v>
      </c>
      <c r="AB19" s="147">
        <v>2</v>
      </c>
      <c r="AC19" s="148">
        <v>0.5</v>
      </c>
      <c r="AD19" s="147">
        <v>5</v>
      </c>
      <c r="AE19" s="149">
        <v>5</v>
      </c>
    </row>
    <row r="20" spans="1:31" ht="15.75" x14ac:dyDescent="0.25">
      <c r="A20" s="144">
        <v>15</v>
      </c>
      <c r="B20" s="145" t="s">
        <v>75</v>
      </c>
      <c r="C20" s="146" t="s">
        <v>102</v>
      </c>
      <c r="D20" s="147">
        <v>0.5</v>
      </c>
      <c r="E20" s="147">
        <v>8</v>
      </c>
      <c r="F20" s="147">
        <v>0.33333333333333331</v>
      </c>
      <c r="G20" s="147">
        <v>8</v>
      </c>
      <c r="H20" s="147">
        <v>0.5</v>
      </c>
      <c r="I20" s="147">
        <v>0.5</v>
      </c>
      <c r="J20" s="147">
        <v>9</v>
      </c>
      <c r="K20" s="147">
        <v>9</v>
      </c>
      <c r="L20" s="147">
        <v>0.33333333333333331</v>
      </c>
      <c r="M20" s="147">
        <v>9</v>
      </c>
      <c r="N20" s="147">
        <v>7</v>
      </c>
      <c r="O20" s="147">
        <v>6</v>
      </c>
      <c r="P20" s="147">
        <v>7</v>
      </c>
      <c r="Q20" s="147">
        <v>0.33333333333333331</v>
      </c>
      <c r="R20" s="147">
        <v>4</v>
      </c>
      <c r="S20" s="147">
        <v>7</v>
      </c>
      <c r="T20" s="147">
        <v>9</v>
      </c>
      <c r="U20" s="147">
        <v>6</v>
      </c>
      <c r="V20" s="147">
        <v>7</v>
      </c>
      <c r="W20" s="147">
        <v>6</v>
      </c>
      <c r="X20" s="147">
        <v>9</v>
      </c>
      <c r="Y20" s="147">
        <v>6</v>
      </c>
      <c r="Z20" s="147">
        <v>9</v>
      </c>
      <c r="AA20" s="147">
        <v>7</v>
      </c>
      <c r="AB20" s="147">
        <v>3</v>
      </c>
      <c r="AC20" s="148">
        <v>0.5</v>
      </c>
      <c r="AD20" s="147">
        <v>4</v>
      </c>
      <c r="AE20" s="149">
        <v>6</v>
      </c>
    </row>
    <row r="21" spans="1:31" ht="15.75" x14ac:dyDescent="0.25">
      <c r="A21" s="150"/>
      <c r="B21" s="140" t="s">
        <v>103</v>
      </c>
      <c r="C21" s="140"/>
      <c r="D21" s="151">
        <f t="shared" ref="D21:AE21" si="0">(SUM(D6:D20))^(1/30)</f>
        <v>1.0605485628768438</v>
      </c>
      <c r="E21" s="151">
        <f t="shared" si="0"/>
        <v>1.1736681728571128</v>
      </c>
      <c r="F21" s="151">
        <f t="shared" si="0"/>
        <v>1.0534335831584742</v>
      </c>
      <c r="G21" s="151">
        <f t="shared" si="0"/>
        <v>1.1689092405096118</v>
      </c>
      <c r="H21" s="151">
        <f t="shared" si="0"/>
        <v>1.0605485628768438</v>
      </c>
      <c r="I21" s="151">
        <f t="shared" si="0"/>
        <v>1.0563991925186562</v>
      </c>
      <c r="J21" s="151">
        <f t="shared" si="0"/>
        <v>1.1761555937657839</v>
      </c>
      <c r="K21" s="151">
        <f t="shared" si="0"/>
        <v>1.1716968606428986</v>
      </c>
      <c r="L21" s="151">
        <f t="shared" si="0"/>
        <v>1.0581483280871229</v>
      </c>
      <c r="M21" s="151">
        <f t="shared" si="0"/>
        <v>1.1716968606428986</v>
      </c>
      <c r="N21" s="151">
        <f t="shared" si="0"/>
        <v>1.1681811537913047</v>
      </c>
      <c r="O21" s="151">
        <f t="shared" si="0"/>
        <v>1.1685468416074025</v>
      </c>
      <c r="P21" s="151">
        <f t="shared" si="0"/>
        <v>1.1678121157596812</v>
      </c>
      <c r="Q21" s="151">
        <f t="shared" si="0"/>
        <v>1.0581483280871229</v>
      </c>
      <c r="R21" s="151">
        <f t="shared" si="0"/>
        <v>1.1526796119257159</v>
      </c>
      <c r="S21" s="151">
        <f t="shared" si="0"/>
        <v>1.1685468416074025</v>
      </c>
      <c r="T21" s="151">
        <f t="shared" si="0"/>
        <v>1.1622548837406004</v>
      </c>
      <c r="U21" s="151">
        <f t="shared" si="0"/>
        <v>1.1635121652109655</v>
      </c>
      <c r="V21" s="151">
        <f t="shared" si="0"/>
        <v>1.1681811537913047</v>
      </c>
      <c r="W21" s="151">
        <f t="shared" si="0"/>
        <v>1.1685468416074025</v>
      </c>
      <c r="X21" s="151">
        <f t="shared" si="0"/>
        <v>1.1622548837406004</v>
      </c>
      <c r="Y21" s="151">
        <f t="shared" si="0"/>
        <v>1.1635121652109655</v>
      </c>
      <c r="Z21" s="151">
        <f t="shared" si="0"/>
        <v>1.0983001719701235</v>
      </c>
      <c r="AA21" s="151">
        <f t="shared" si="0"/>
        <v>1.1168296750006437</v>
      </c>
      <c r="AB21" s="151">
        <f t="shared" si="0"/>
        <v>1.122462048309373</v>
      </c>
      <c r="AC21" s="151">
        <f t="shared" si="0"/>
        <v>1.0739415144485769</v>
      </c>
      <c r="AD21" s="151">
        <f t="shared" si="0"/>
        <v>1.1455878539235747</v>
      </c>
      <c r="AE21" s="152">
        <f t="shared" si="0"/>
        <v>1.15629812148064</v>
      </c>
    </row>
    <row r="22" spans="1:31" ht="16.5" thickBot="1" x14ac:dyDescent="0.3">
      <c r="A22" s="153"/>
      <c r="B22" s="154" t="s">
        <v>104</v>
      </c>
      <c r="C22" s="154"/>
      <c r="D22" s="155">
        <f t="shared" ref="D22:AE22" si="1">D21^-1</f>
        <v>0.94290825993616001</v>
      </c>
      <c r="E22" s="155">
        <f t="shared" si="1"/>
        <v>0.85202957967723991</v>
      </c>
      <c r="F22" s="155">
        <f t="shared" si="1"/>
        <v>0.94927674225244829</v>
      </c>
      <c r="G22" s="155">
        <f t="shared" si="1"/>
        <v>0.85549841283145978</v>
      </c>
      <c r="H22" s="155">
        <f t="shared" si="1"/>
        <v>0.94290825993616001</v>
      </c>
      <c r="I22" s="155">
        <f t="shared" si="1"/>
        <v>0.94661185570940298</v>
      </c>
      <c r="J22" s="155">
        <f t="shared" si="1"/>
        <v>0.8502276444549538</v>
      </c>
      <c r="K22" s="155">
        <f>K21^-1</f>
        <v>0.85346307017611178</v>
      </c>
      <c r="L22" s="155">
        <f t="shared" si="1"/>
        <v>0.9450470916565723</v>
      </c>
      <c r="M22" s="155">
        <f t="shared" si="1"/>
        <v>0.85346307017611178</v>
      </c>
      <c r="N22" s="155">
        <f t="shared" si="1"/>
        <v>0.85603161526320071</v>
      </c>
      <c r="O22" s="155">
        <f t="shared" si="1"/>
        <v>0.85576372670216905</v>
      </c>
      <c r="P22" s="155">
        <f t="shared" si="1"/>
        <v>0.85630212814625861</v>
      </c>
      <c r="Q22" s="155">
        <f t="shared" si="1"/>
        <v>0.9450470916565723</v>
      </c>
      <c r="R22" s="155">
        <f t="shared" si="1"/>
        <v>0.86754375600463451</v>
      </c>
      <c r="S22" s="155">
        <f t="shared" si="1"/>
        <v>0.85576372670216905</v>
      </c>
      <c r="T22" s="155">
        <f t="shared" si="1"/>
        <v>0.86039647067913416</v>
      </c>
      <c r="U22" s="155">
        <f t="shared" si="1"/>
        <v>0.85946673348162395</v>
      </c>
      <c r="V22" s="155">
        <f t="shared" si="1"/>
        <v>0.85603161526320071</v>
      </c>
      <c r="W22" s="155">
        <f t="shared" si="1"/>
        <v>0.85576372670216905</v>
      </c>
      <c r="X22" s="155">
        <f t="shared" si="1"/>
        <v>0.86039647067913416</v>
      </c>
      <c r="Y22" s="155">
        <f t="shared" si="1"/>
        <v>0.85946673348162395</v>
      </c>
      <c r="Z22" s="155">
        <f t="shared" si="1"/>
        <v>0.91049789986484908</v>
      </c>
      <c r="AA22" s="155">
        <f t="shared" si="1"/>
        <v>0.89539168091985344</v>
      </c>
      <c r="AB22" s="155">
        <f t="shared" si="1"/>
        <v>0.89089871814033927</v>
      </c>
      <c r="AC22" s="155">
        <f t="shared" si="1"/>
        <v>0.93114940296675031</v>
      </c>
      <c r="AD22" s="155">
        <f t="shared" si="1"/>
        <v>0.87291428289419759</v>
      </c>
      <c r="AE22" s="156">
        <f t="shared" si="1"/>
        <v>0.86482887191713131</v>
      </c>
    </row>
  </sheetData>
  <mergeCells count="14">
    <mergeCell ref="AC4:AD4"/>
    <mergeCell ref="A21:A22"/>
    <mergeCell ref="B21:C21"/>
    <mergeCell ref="B22:C22"/>
    <mergeCell ref="A1:C1"/>
    <mergeCell ref="A2:AE3"/>
    <mergeCell ref="A4:A5"/>
    <mergeCell ref="B4:B5"/>
    <mergeCell ref="C4:C5"/>
    <mergeCell ref="D4:J4"/>
    <mergeCell ref="K4:P4"/>
    <mergeCell ref="Q4:U4"/>
    <mergeCell ref="V4:Y4"/>
    <mergeCell ref="Z4:A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workbookViewId="0">
      <selection activeCell="J13" sqref="J13"/>
    </sheetView>
  </sheetViews>
  <sheetFormatPr defaultRowHeight="15" x14ac:dyDescent="0.25"/>
  <cols>
    <col min="1" max="1" width="24.28515625" customWidth="1"/>
    <col min="2" max="2" width="12.140625" customWidth="1"/>
    <col min="3" max="3" width="12" customWidth="1"/>
    <col min="4" max="4" width="12.42578125" customWidth="1"/>
    <col min="5" max="6" width="12" customWidth="1"/>
    <col min="7" max="7" width="16.7109375" customWidth="1"/>
    <col min="8" max="8" width="15" customWidth="1"/>
    <col min="9" max="9" width="27.140625" customWidth="1"/>
    <col min="10" max="10" width="21.7109375" customWidth="1"/>
    <col min="11" max="11" width="12.7109375" customWidth="1"/>
    <col min="12" max="12" width="25.42578125" customWidth="1"/>
  </cols>
  <sheetData>
    <row r="1" spans="1:12" ht="15.75" x14ac:dyDescent="0.25">
      <c r="A1" s="157" t="str">
        <f>'[1]Rekap AHP'!A1:C1</f>
        <v>Lampiran 9. Hasil perhitungan AHP</v>
      </c>
    </row>
    <row r="2" spans="1:12" ht="16.5" thickBot="1" x14ac:dyDescent="0.3">
      <c r="A2" s="158" t="s">
        <v>105</v>
      </c>
      <c r="B2" s="158"/>
      <c r="C2" s="158"/>
      <c r="D2" s="158"/>
      <c r="E2" s="158"/>
      <c r="F2" s="158"/>
      <c r="G2" s="158"/>
      <c r="H2" s="158"/>
      <c r="I2" s="158"/>
      <c r="J2" s="44"/>
      <c r="K2" s="44"/>
      <c r="L2" s="44"/>
    </row>
    <row r="3" spans="1:12" ht="16.5" thickBot="1" x14ac:dyDescent="0.3">
      <c r="A3" s="159" t="s">
        <v>106</v>
      </c>
      <c r="B3" s="160" t="s">
        <v>89</v>
      </c>
      <c r="C3" s="160" t="s">
        <v>90</v>
      </c>
      <c r="D3" s="160" t="s">
        <v>91</v>
      </c>
      <c r="E3" s="160" t="s">
        <v>92</v>
      </c>
      <c r="F3" s="160" t="s">
        <v>93</v>
      </c>
      <c r="G3" s="160" t="s">
        <v>94</v>
      </c>
      <c r="H3" s="160" t="s">
        <v>95</v>
      </c>
      <c r="I3" s="161" t="s">
        <v>96</v>
      </c>
      <c r="J3" s="162"/>
      <c r="K3" s="163"/>
      <c r="L3" s="44"/>
    </row>
    <row r="4" spans="1:12" ht="15.75" x14ac:dyDescent="0.25">
      <c r="A4" s="164" t="s">
        <v>89</v>
      </c>
      <c r="B4" s="165">
        <v>1</v>
      </c>
      <c r="C4" s="166">
        <f>1/B5</f>
        <v>1.0605485628768438</v>
      </c>
      <c r="D4" s="166">
        <f>1/B6</f>
        <v>1.1736681728571128</v>
      </c>
      <c r="E4" s="166">
        <f>1/B7</f>
        <v>1.0534335831584742</v>
      </c>
      <c r="F4" s="166">
        <f>1/B8</f>
        <v>1.1689092405096118</v>
      </c>
      <c r="G4" s="166">
        <f>1/B9</f>
        <v>1.0605485628768438</v>
      </c>
      <c r="H4" s="166">
        <f>1/B10</f>
        <v>1.0563991925186562</v>
      </c>
      <c r="I4" s="167">
        <f>1/B11</f>
        <v>1.1761555937657839</v>
      </c>
      <c r="J4" s="168"/>
      <c r="K4" s="169"/>
      <c r="L4" s="44"/>
    </row>
    <row r="5" spans="1:12" ht="15.75" x14ac:dyDescent="0.25">
      <c r="A5" s="164" t="s">
        <v>90</v>
      </c>
      <c r="B5" s="166">
        <f>'[1]Rekap AHP'!D22</f>
        <v>0.94290825993616001</v>
      </c>
      <c r="C5" s="165">
        <v>1</v>
      </c>
      <c r="D5" s="166">
        <f>1/C6</f>
        <v>1.1716968606428986</v>
      </c>
      <c r="E5" s="166">
        <f>1/C7</f>
        <v>1.0581483280871229</v>
      </c>
      <c r="F5" s="166">
        <f>1/C8</f>
        <v>1.1716968606428986</v>
      </c>
      <c r="G5" s="166">
        <f>1/C9</f>
        <v>1.1681811537913047</v>
      </c>
      <c r="H5" s="166">
        <f>1/C10</f>
        <v>1.1685468416074025</v>
      </c>
      <c r="I5" s="167">
        <f>1/C11</f>
        <v>1.1678121157596812</v>
      </c>
      <c r="J5" s="170"/>
      <c r="K5" s="168"/>
      <c r="L5" s="44"/>
    </row>
    <row r="6" spans="1:12" ht="15.75" x14ac:dyDescent="0.25">
      <c r="A6" s="164" t="s">
        <v>91</v>
      </c>
      <c r="B6" s="166">
        <f>'[1]Rekap AHP'!E22</f>
        <v>0.85202957967723991</v>
      </c>
      <c r="C6" s="166">
        <f>'[1]Rekap AHP'!K22</f>
        <v>0.85346307017611178</v>
      </c>
      <c r="D6" s="165">
        <v>1</v>
      </c>
      <c r="E6" s="166">
        <f>1/D7</f>
        <v>1.0581483280871229</v>
      </c>
      <c r="F6" s="166">
        <f>1/D8</f>
        <v>1.1526796119257159</v>
      </c>
      <c r="G6" s="166">
        <f>1/D9</f>
        <v>1.1685468416074025</v>
      </c>
      <c r="H6" s="166">
        <f>1/D10</f>
        <v>1.1622548837406004</v>
      </c>
      <c r="I6" s="167">
        <f>1/D11</f>
        <v>1.1635121652109655</v>
      </c>
      <c r="J6" s="170"/>
      <c r="K6" s="170"/>
      <c r="L6" s="44"/>
    </row>
    <row r="7" spans="1:12" ht="15.75" x14ac:dyDescent="0.25">
      <c r="A7" s="164" t="s">
        <v>92</v>
      </c>
      <c r="B7" s="166">
        <f>'[1]Rekap AHP'!F22</f>
        <v>0.94927674225244829</v>
      </c>
      <c r="C7" s="166">
        <f>'[1]Rekap AHP'!L22</f>
        <v>0.9450470916565723</v>
      </c>
      <c r="D7" s="166">
        <f>'[1]Rekap AHP'!Q22</f>
        <v>0.9450470916565723</v>
      </c>
      <c r="E7" s="165">
        <v>1</v>
      </c>
      <c r="F7" s="166">
        <f>1/E8</f>
        <v>1.1681811537913047</v>
      </c>
      <c r="G7" s="166">
        <f>1/E9</f>
        <v>1.1685468416074025</v>
      </c>
      <c r="H7" s="166">
        <f>1/E10</f>
        <v>1.1622548837406004</v>
      </c>
      <c r="I7" s="167">
        <f>1/E11</f>
        <v>1.1635121652109655</v>
      </c>
      <c r="J7" s="170"/>
      <c r="K7" s="170"/>
      <c r="L7" s="44"/>
    </row>
    <row r="8" spans="1:12" ht="15.75" x14ac:dyDescent="0.25">
      <c r="A8" s="164" t="s">
        <v>93</v>
      </c>
      <c r="B8" s="166">
        <f>'[1]Rekap AHP'!G22</f>
        <v>0.85549841283145978</v>
      </c>
      <c r="C8" s="166">
        <f>'[1]Rekap AHP'!M22</f>
        <v>0.85346307017611178</v>
      </c>
      <c r="D8" s="166">
        <f>'[1]Rekap AHP'!R22</f>
        <v>0.86754375600463451</v>
      </c>
      <c r="E8" s="166">
        <f>'[1]Rekap AHP'!V22</f>
        <v>0.85603161526320071</v>
      </c>
      <c r="F8" s="165">
        <v>1</v>
      </c>
      <c r="G8" s="166">
        <f>1/F9</f>
        <v>1.0983001719701235</v>
      </c>
      <c r="H8" s="166">
        <f>1/F10</f>
        <v>1.1168296750006437</v>
      </c>
      <c r="I8" s="167">
        <f>1/F11</f>
        <v>1.122462048309373</v>
      </c>
      <c r="J8" s="170"/>
      <c r="K8" s="170"/>
      <c r="L8" s="44"/>
    </row>
    <row r="9" spans="1:12" ht="15.75" x14ac:dyDescent="0.25">
      <c r="A9" s="164" t="s">
        <v>94</v>
      </c>
      <c r="B9" s="166">
        <f>'[1]Rekap AHP'!H22</f>
        <v>0.94290825993616001</v>
      </c>
      <c r="C9" s="166">
        <f>'[1]Rekap AHP'!N22</f>
        <v>0.85603161526320071</v>
      </c>
      <c r="D9" s="166">
        <f>'[1]Rekap AHP'!S22</f>
        <v>0.85576372670216905</v>
      </c>
      <c r="E9" s="166">
        <f>'[1]Rekap AHP'!W22</f>
        <v>0.85576372670216905</v>
      </c>
      <c r="F9" s="166">
        <f>'[1]Rekap AHP'!Z22</f>
        <v>0.91049789986484908</v>
      </c>
      <c r="G9" s="165">
        <v>1</v>
      </c>
      <c r="H9" s="166">
        <f>1/G10</f>
        <v>1.0739415144485769</v>
      </c>
      <c r="I9" s="167">
        <f>1/G11</f>
        <v>1.1455878539235747</v>
      </c>
      <c r="J9" s="170"/>
      <c r="K9" s="170"/>
      <c r="L9" s="44"/>
    </row>
    <row r="10" spans="1:12" ht="15.75" x14ac:dyDescent="0.25">
      <c r="A10" s="164" t="s">
        <v>95</v>
      </c>
      <c r="B10" s="166">
        <f>'[1]Rekap AHP'!I22</f>
        <v>0.94661185570940298</v>
      </c>
      <c r="C10" s="166">
        <f>'[1]Rekap AHP'!O22</f>
        <v>0.85576372670216905</v>
      </c>
      <c r="D10" s="166">
        <f>'[1]Rekap AHP'!T22</f>
        <v>0.86039647067913416</v>
      </c>
      <c r="E10" s="166">
        <f>'[1]Rekap AHP'!X22</f>
        <v>0.86039647067913416</v>
      </c>
      <c r="F10" s="166">
        <f>'[1]Rekap AHP'!AA22</f>
        <v>0.89539168091985344</v>
      </c>
      <c r="G10" s="166">
        <f>'[1]Rekap AHP'!AC22</f>
        <v>0.93114940296675031</v>
      </c>
      <c r="H10" s="165">
        <v>1</v>
      </c>
      <c r="I10" s="167">
        <f>1/H11</f>
        <v>1.15629812148064</v>
      </c>
      <c r="J10" s="170"/>
      <c r="K10" s="44"/>
      <c r="L10" s="44"/>
    </row>
    <row r="11" spans="1:12" ht="15.75" x14ac:dyDescent="0.25">
      <c r="A11" s="164" t="s">
        <v>96</v>
      </c>
      <c r="B11" s="166">
        <f>'[1]Rekap AHP'!J22</f>
        <v>0.8502276444549538</v>
      </c>
      <c r="C11" s="166">
        <f>'[1]Rekap AHP'!P22</f>
        <v>0.85630212814625861</v>
      </c>
      <c r="D11" s="166">
        <f>'[1]Rekap AHP'!U22</f>
        <v>0.85946673348162395</v>
      </c>
      <c r="E11" s="166">
        <f>'[1]Rekap AHP'!Y22</f>
        <v>0.85946673348162395</v>
      </c>
      <c r="F11" s="166">
        <f>'[1]Rekap AHP'!AB22</f>
        <v>0.89089871814033927</v>
      </c>
      <c r="G11" s="166">
        <f>'[1]Rekap AHP'!AD22</f>
        <v>0.87291428289419759</v>
      </c>
      <c r="H11" s="166">
        <f>'[1]Rekap AHP'!AE22</f>
        <v>0.86482887191713131</v>
      </c>
      <c r="I11" s="171">
        <v>1</v>
      </c>
      <c r="J11" s="170"/>
      <c r="K11" s="170"/>
      <c r="L11" s="44"/>
    </row>
    <row r="12" spans="1:12" ht="16.5" thickBot="1" x14ac:dyDescent="0.3">
      <c r="A12" s="172" t="s">
        <v>107</v>
      </c>
      <c r="B12" s="173">
        <f t="shared" ref="B12:I12" si="0">SUM(B4:B11)</f>
        <v>7.3394607547978241</v>
      </c>
      <c r="C12" s="173">
        <f t="shared" si="0"/>
        <v>7.2806192649972683</v>
      </c>
      <c r="D12" s="173">
        <f t="shared" si="0"/>
        <v>7.7335828120241459</v>
      </c>
      <c r="E12" s="173">
        <f t="shared" si="0"/>
        <v>7.6013887854588491</v>
      </c>
      <c r="F12" s="173">
        <f t="shared" si="0"/>
        <v>8.3582551657945743</v>
      </c>
      <c r="G12" s="173">
        <f t="shared" si="0"/>
        <v>8.4681872577140247</v>
      </c>
      <c r="H12" s="173">
        <f t="shared" si="0"/>
        <v>8.6050558629736109</v>
      </c>
      <c r="I12" s="174">
        <f t="shared" si="0"/>
        <v>9.0953400636609842</v>
      </c>
      <c r="J12" s="175"/>
      <c r="K12" s="169"/>
      <c r="L12" s="44"/>
    </row>
    <row r="13" spans="1:12" x14ac:dyDescent="0.25">
      <c r="A13" s="44"/>
      <c r="B13" s="44"/>
      <c r="C13" s="44"/>
      <c r="D13" s="44"/>
      <c r="E13" s="44"/>
      <c r="F13" s="44"/>
      <c r="G13" s="44"/>
      <c r="H13" s="44"/>
      <c r="I13" s="44"/>
      <c r="J13" s="44"/>
      <c r="K13" s="44"/>
      <c r="L13" s="44"/>
    </row>
    <row r="14" spans="1:12" x14ac:dyDescent="0.25">
      <c r="A14" s="44"/>
      <c r="B14" s="44"/>
      <c r="C14" s="44"/>
      <c r="D14" s="44"/>
      <c r="E14" s="44"/>
      <c r="F14" s="44"/>
      <c r="G14" s="44"/>
      <c r="H14" s="44"/>
      <c r="I14" s="44"/>
      <c r="J14" s="44"/>
      <c r="K14" s="44"/>
      <c r="L14" s="44"/>
    </row>
    <row r="15" spans="1:12" ht="15.75" thickBot="1" x14ac:dyDescent="0.3">
      <c r="A15" s="44"/>
      <c r="B15" s="44"/>
      <c r="C15" s="44"/>
      <c r="D15" s="44"/>
      <c r="E15" s="44"/>
      <c r="F15" s="44"/>
      <c r="G15" s="44"/>
      <c r="H15" s="44"/>
      <c r="I15" s="44"/>
      <c r="J15" s="44"/>
      <c r="K15" s="44"/>
      <c r="L15" s="44"/>
    </row>
    <row r="16" spans="1:12" ht="15.75" thickBot="1" x14ac:dyDescent="0.3">
      <c r="A16" s="176" t="s">
        <v>108</v>
      </c>
      <c r="B16" s="177"/>
      <c r="C16" s="177"/>
      <c r="D16" s="177"/>
      <c r="E16" s="177"/>
      <c r="F16" s="177"/>
      <c r="G16" s="177"/>
      <c r="H16" s="177"/>
      <c r="I16" s="178"/>
      <c r="K16" s="179" t="s">
        <v>109</v>
      </c>
      <c r="L16" s="179"/>
    </row>
    <row r="17" spans="1:12" ht="29.25" thickBot="1" x14ac:dyDescent="0.3">
      <c r="A17" s="180" t="s">
        <v>110</v>
      </c>
      <c r="B17" s="181" t="s">
        <v>89</v>
      </c>
      <c r="C17" s="181" t="s">
        <v>90</v>
      </c>
      <c r="D17" s="181" t="s">
        <v>91</v>
      </c>
      <c r="E17" s="181" t="s">
        <v>92</v>
      </c>
      <c r="F17" s="181" t="s">
        <v>93</v>
      </c>
      <c r="G17" s="181" t="s">
        <v>94</v>
      </c>
      <c r="H17" s="181" t="s">
        <v>95</v>
      </c>
      <c r="I17" s="182" t="s">
        <v>96</v>
      </c>
      <c r="J17" s="183"/>
      <c r="K17" s="184" t="s">
        <v>111</v>
      </c>
      <c r="L17" s="185" t="s">
        <v>112</v>
      </c>
    </row>
    <row r="18" spans="1:12" ht="15.75" x14ac:dyDescent="0.25">
      <c r="A18" s="186" t="s">
        <v>89</v>
      </c>
      <c r="B18" s="187">
        <f t="shared" ref="B18:I25" si="1">B4/B$12</f>
        <v>0.13624979183195407</v>
      </c>
      <c r="C18" s="187">
        <f t="shared" si="1"/>
        <v>0.14566735661835789</v>
      </c>
      <c r="D18" s="187">
        <f t="shared" si="1"/>
        <v>0.15176254025912775</v>
      </c>
      <c r="E18" s="187">
        <f t="shared" si="1"/>
        <v>0.13858435779178277</v>
      </c>
      <c r="F18" s="187">
        <f t="shared" si="1"/>
        <v>0.13985086807271332</v>
      </c>
      <c r="G18" s="187">
        <f t="shared" si="1"/>
        <v>0.12523914866322139</v>
      </c>
      <c r="H18" s="187">
        <f t="shared" si="1"/>
        <v>0.12276494299870833</v>
      </c>
      <c r="I18" s="188">
        <f t="shared" si="1"/>
        <v>0.12931408672281872</v>
      </c>
      <c r="J18" s="189"/>
      <c r="K18" s="190">
        <f>AVERAGE(B18:I18)</f>
        <v>0.13617913661983552</v>
      </c>
      <c r="L18" s="191">
        <f>B12*K18</f>
        <v>0.99948142884353408</v>
      </c>
    </row>
    <row r="19" spans="1:12" ht="15.75" x14ac:dyDescent="0.25">
      <c r="A19" s="186" t="s">
        <v>90</v>
      </c>
      <c r="B19" s="187">
        <f t="shared" si="1"/>
        <v>0.12847105413293183</v>
      </c>
      <c r="C19" s="187">
        <f t="shared" si="1"/>
        <v>0.13735095375851591</v>
      </c>
      <c r="D19" s="187">
        <f t="shared" si="1"/>
        <v>0.15150763742015519</v>
      </c>
      <c r="E19" s="187">
        <f t="shared" si="1"/>
        <v>0.1392046056256612</v>
      </c>
      <c r="F19" s="187">
        <f t="shared" si="1"/>
        <v>0.14018438506615175</v>
      </c>
      <c r="G19" s="187">
        <f t="shared" si="1"/>
        <v>0.13794937667765433</v>
      </c>
      <c r="H19" s="187">
        <f t="shared" si="1"/>
        <v>0.1357977054670268</v>
      </c>
      <c r="I19" s="188">
        <f t="shared" si="1"/>
        <v>0.12839675125787686</v>
      </c>
      <c r="J19" s="189"/>
      <c r="K19" s="190">
        <f t="shared" ref="K19:K24" si="2">AVERAGE(B19:I19)</f>
        <v>0.13735780867574671</v>
      </c>
      <c r="L19" s="191">
        <f>C12*K19</f>
        <v>1.0000499080424503</v>
      </c>
    </row>
    <row r="20" spans="1:12" ht="15.75" x14ac:dyDescent="0.25">
      <c r="A20" s="186" t="s">
        <v>91</v>
      </c>
      <c r="B20" s="187">
        <f t="shared" si="1"/>
        <v>0.11608885286569126</v>
      </c>
      <c r="C20" s="187">
        <f t="shared" si="1"/>
        <v>0.11722396668636016</v>
      </c>
      <c r="D20" s="187">
        <f t="shared" si="1"/>
        <v>0.12930617338773481</v>
      </c>
      <c r="E20" s="187">
        <f t="shared" si="1"/>
        <v>0.1392046056256612</v>
      </c>
      <c r="F20" s="187">
        <f t="shared" si="1"/>
        <v>0.13790911967403868</v>
      </c>
      <c r="G20" s="187">
        <f t="shared" si="1"/>
        <v>0.13799256039631438</v>
      </c>
      <c r="H20" s="187">
        <f t="shared" si="1"/>
        <v>0.1350665123211606</v>
      </c>
      <c r="I20" s="188">
        <f t="shared" si="1"/>
        <v>0.12792398712606659</v>
      </c>
      <c r="J20" s="189"/>
      <c r="K20" s="190">
        <f t="shared" si="2"/>
        <v>0.13008947226037845</v>
      </c>
      <c r="L20" s="191">
        <f>D12*K20</f>
        <v>1.0060577066981546</v>
      </c>
    </row>
    <row r="21" spans="1:12" ht="15.75" x14ac:dyDescent="0.25">
      <c r="A21" s="186" t="s">
        <v>92</v>
      </c>
      <c r="B21" s="187">
        <f t="shared" si="1"/>
        <v>0.1293387585228116</v>
      </c>
      <c r="C21" s="187">
        <f t="shared" si="1"/>
        <v>0.12980311938574182</v>
      </c>
      <c r="D21" s="187">
        <f t="shared" si="1"/>
        <v>0.12220042309331926</v>
      </c>
      <c r="E21" s="187">
        <f t="shared" si="1"/>
        <v>0.13155490769173125</v>
      </c>
      <c r="F21" s="187">
        <f t="shared" si="1"/>
        <v>0.13976375817909742</v>
      </c>
      <c r="G21" s="187">
        <f t="shared" si="1"/>
        <v>0.13799256039631438</v>
      </c>
      <c r="H21" s="187">
        <f t="shared" si="1"/>
        <v>0.1350665123211606</v>
      </c>
      <c r="I21" s="188">
        <f t="shared" si="1"/>
        <v>0.12792398712606659</v>
      </c>
      <c r="J21" s="189"/>
      <c r="K21" s="190">
        <f t="shared" si="2"/>
        <v>0.13170550333953035</v>
      </c>
      <c r="L21" s="191">
        <f>E12*K21</f>
        <v>1.001144736068319</v>
      </c>
    </row>
    <row r="22" spans="1:12" ht="15.75" x14ac:dyDescent="0.25">
      <c r="A22" s="186" t="s">
        <v>93</v>
      </c>
      <c r="B22" s="187">
        <f t="shared" si="1"/>
        <v>0.11656148066085349</v>
      </c>
      <c r="C22" s="187">
        <f t="shared" si="1"/>
        <v>0.11722396668636016</v>
      </c>
      <c r="D22" s="187">
        <f t="shared" si="1"/>
        <v>0.11217876333538197</v>
      </c>
      <c r="E22" s="187">
        <f t="shared" si="1"/>
        <v>0.11261516012715397</v>
      </c>
      <c r="F22" s="187">
        <f t="shared" si="1"/>
        <v>0.11964219566930814</v>
      </c>
      <c r="G22" s="187">
        <f t="shared" si="1"/>
        <v>0.12969719947673997</v>
      </c>
      <c r="H22" s="187">
        <f t="shared" si="1"/>
        <v>0.12978761472150466</v>
      </c>
      <c r="I22" s="188">
        <f t="shared" si="1"/>
        <v>0.12341067408727195</v>
      </c>
      <c r="J22" s="189"/>
      <c r="K22" s="190">
        <f t="shared" si="2"/>
        <v>0.12013963184557179</v>
      </c>
      <c r="L22" s="191">
        <f>F12*K22</f>
        <v>1.0041576984899088</v>
      </c>
    </row>
    <row r="23" spans="1:12" ht="15.75" x14ac:dyDescent="0.25">
      <c r="A23" s="186" t="s">
        <v>94</v>
      </c>
      <c r="B23" s="187">
        <f t="shared" si="1"/>
        <v>0.12847105413293183</v>
      </c>
      <c r="C23" s="187">
        <f t="shared" si="1"/>
        <v>0.11757675880384358</v>
      </c>
      <c r="D23" s="187">
        <f t="shared" si="1"/>
        <v>0.11065553282388478</v>
      </c>
      <c r="E23" s="187">
        <f t="shared" si="1"/>
        <v>0.11257991807223577</v>
      </c>
      <c r="F23" s="187">
        <f t="shared" si="1"/>
        <v>0.10893396789212441</v>
      </c>
      <c r="G23" s="187">
        <f t="shared" si="1"/>
        <v>0.11808902774192415</v>
      </c>
      <c r="H23" s="187">
        <f t="shared" si="1"/>
        <v>0.12480354939583851</v>
      </c>
      <c r="I23" s="188">
        <f t="shared" si="1"/>
        <v>0.12595327342411228</v>
      </c>
      <c r="J23" s="189"/>
      <c r="K23" s="190">
        <f t="shared" si="2"/>
        <v>0.11838288528586191</v>
      </c>
      <c r="L23" s="191">
        <f>G12*K23</f>
        <v>1.002488440709157</v>
      </c>
    </row>
    <row r="24" spans="1:12" ht="15.75" x14ac:dyDescent="0.25">
      <c r="A24" s="186" t="s">
        <v>95</v>
      </c>
      <c r="B24" s="187">
        <f t="shared" si="1"/>
        <v>0.12897566828606591</v>
      </c>
      <c r="C24" s="187">
        <f t="shared" si="1"/>
        <v>0.11753996405448489</v>
      </c>
      <c r="D24" s="187">
        <f t="shared" si="1"/>
        <v>0.11125457521983122</v>
      </c>
      <c r="E24" s="187">
        <f t="shared" si="1"/>
        <v>0.11318937827848484</v>
      </c>
      <c r="F24" s="187">
        <f t="shared" si="1"/>
        <v>0.10712662668928383</v>
      </c>
      <c r="G24" s="187">
        <f t="shared" si="1"/>
        <v>0.10995852767881668</v>
      </c>
      <c r="H24" s="187">
        <f t="shared" si="1"/>
        <v>0.11621075050806637</v>
      </c>
      <c r="I24" s="188">
        <f t="shared" si="1"/>
        <v>0.12713082890660121</v>
      </c>
      <c r="J24" s="189"/>
      <c r="K24" s="190">
        <f t="shared" si="2"/>
        <v>0.11642328995270437</v>
      </c>
      <c r="L24" s="191">
        <f>H12*K24</f>
        <v>1.0018289137941954</v>
      </c>
    </row>
    <row r="25" spans="1:12" ht="16.5" thickBot="1" x14ac:dyDescent="0.3">
      <c r="A25" s="192" t="s">
        <v>96</v>
      </c>
      <c r="B25" s="193">
        <f t="shared" si="1"/>
        <v>0.11584333956676011</v>
      </c>
      <c r="C25" s="193">
        <f t="shared" si="1"/>
        <v>0.11761391400633554</v>
      </c>
      <c r="D25" s="193">
        <f t="shared" si="1"/>
        <v>0.11113435446056494</v>
      </c>
      <c r="E25" s="193">
        <f t="shared" si="1"/>
        <v>0.11306706678728883</v>
      </c>
      <c r="F25" s="193">
        <f t="shared" si="1"/>
        <v>0.10658907875728227</v>
      </c>
      <c r="G25" s="193">
        <f t="shared" si="1"/>
        <v>0.10308159896901473</v>
      </c>
      <c r="H25" s="193">
        <f t="shared" si="1"/>
        <v>0.10050241226653422</v>
      </c>
      <c r="I25" s="194">
        <f t="shared" si="1"/>
        <v>0.10994641134918576</v>
      </c>
      <c r="J25" s="189"/>
      <c r="K25" s="190">
        <f>AVERAGE(B25:I25)</f>
        <v>0.1097222720203708</v>
      </c>
      <c r="L25" s="191">
        <f>I12*K25</f>
        <v>0.99796137658278716</v>
      </c>
    </row>
    <row r="26" spans="1:12" ht="15.75" x14ac:dyDescent="0.25">
      <c r="A26" s="195"/>
      <c r="B26" s="189"/>
      <c r="C26" s="189"/>
      <c r="D26" s="189"/>
      <c r="E26" s="189"/>
      <c r="F26" s="189"/>
      <c r="G26" s="189"/>
      <c r="H26" s="189"/>
      <c r="I26" s="189"/>
      <c r="J26" s="189"/>
      <c r="K26" s="196"/>
      <c r="L26" s="191"/>
    </row>
    <row r="27" spans="1:12" ht="30" thickBot="1" x14ac:dyDescent="0.3">
      <c r="A27" s="14"/>
      <c r="B27" s="68"/>
      <c r="C27" s="68"/>
      <c r="D27" s="68"/>
      <c r="E27" s="68"/>
      <c r="F27" s="68"/>
      <c r="G27" s="68"/>
      <c r="H27" s="68"/>
      <c r="I27" s="68"/>
      <c r="K27" s="197" t="s">
        <v>113</v>
      </c>
      <c r="L27" s="198">
        <f>SUM(L18:L26)</f>
        <v>8.0131702092285053</v>
      </c>
    </row>
    <row r="28" spans="1:12" x14ac:dyDescent="0.25">
      <c r="A28" s="14"/>
      <c r="B28" s="68"/>
      <c r="C28" s="68"/>
      <c r="D28" s="68"/>
      <c r="E28" s="68"/>
      <c r="F28" s="68"/>
      <c r="G28" s="68"/>
      <c r="H28" s="68"/>
      <c r="I28" s="68"/>
      <c r="J28" s="67"/>
      <c r="K28" s="68"/>
      <c r="L28" s="195"/>
    </row>
    <row r="29" spans="1:12" ht="15.75" thickBot="1" x14ac:dyDescent="0.3">
      <c r="A29" s="14"/>
      <c r="B29" s="68"/>
      <c r="C29" s="68"/>
      <c r="D29" s="68"/>
      <c r="E29" s="68"/>
      <c r="F29" s="68"/>
      <c r="G29" s="68"/>
      <c r="H29" s="68"/>
      <c r="I29" s="68"/>
      <c r="J29" s="67"/>
      <c r="K29" s="68"/>
      <c r="L29" s="195"/>
    </row>
    <row r="30" spans="1:12" ht="29.25" thickBot="1" x14ac:dyDescent="0.3">
      <c r="A30" s="176" t="s">
        <v>114</v>
      </c>
      <c r="B30" s="177"/>
      <c r="C30" s="177"/>
      <c r="D30" s="177"/>
      <c r="E30" s="178"/>
      <c r="F30" s="44"/>
      <c r="G30" s="199" t="s">
        <v>115</v>
      </c>
      <c r="H30" s="200" t="s">
        <v>111</v>
      </c>
      <c r="I30" s="201" t="s">
        <v>112</v>
      </c>
      <c r="J30" s="67"/>
      <c r="K30" s="68"/>
      <c r="L30" s="195"/>
    </row>
    <row r="31" spans="1:12" x14ac:dyDescent="0.25">
      <c r="A31" s="42"/>
      <c r="B31" s="14"/>
      <c r="C31" s="14"/>
      <c r="D31" s="14"/>
      <c r="E31" s="43"/>
      <c r="F31" s="44"/>
      <c r="G31" s="202" t="s">
        <v>89</v>
      </c>
      <c r="H31" s="203">
        <f t="shared" ref="H31:I38" si="3">K18</f>
        <v>0.13617913661983552</v>
      </c>
      <c r="I31" s="204">
        <f t="shared" si="3"/>
        <v>0.99948142884353408</v>
      </c>
      <c r="J31" s="67"/>
      <c r="K31" s="68"/>
      <c r="L31" s="195"/>
    </row>
    <row r="32" spans="1:12" ht="15.75" x14ac:dyDescent="0.25">
      <c r="A32" s="205" t="s">
        <v>116</v>
      </c>
      <c r="B32" s="14"/>
      <c r="C32" s="206" t="s">
        <v>117</v>
      </c>
      <c r="D32" s="207">
        <f>(L27-8)/7</f>
        <v>1.8814584612150448E-3</v>
      </c>
      <c r="E32" s="43"/>
      <c r="F32" s="44"/>
      <c r="G32" s="202" t="s">
        <v>90</v>
      </c>
      <c r="H32" s="203">
        <f t="shared" si="3"/>
        <v>0.13735780867574671</v>
      </c>
      <c r="I32" s="204">
        <f t="shared" si="3"/>
        <v>1.0000499080424503</v>
      </c>
      <c r="J32" s="67"/>
      <c r="K32" s="68"/>
      <c r="L32" s="195"/>
    </row>
    <row r="33" spans="1:12" ht="15.75" x14ac:dyDescent="0.25">
      <c r="A33" s="205" t="s">
        <v>118</v>
      </c>
      <c r="B33" s="14"/>
      <c r="C33" s="206" t="s">
        <v>119</v>
      </c>
      <c r="D33" s="207">
        <f>D32/D34</f>
        <v>1.1907964944399018E-3</v>
      </c>
      <c r="E33" s="43"/>
      <c r="F33" s="44"/>
      <c r="G33" s="202" t="s">
        <v>91</v>
      </c>
      <c r="H33" s="203">
        <f t="shared" si="3"/>
        <v>0.13008947226037845</v>
      </c>
      <c r="I33" s="204">
        <f t="shared" si="3"/>
        <v>1.0060577066981546</v>
      </c>
      <c r="J33" s="67"/>
      <c r="K33" s="68"/>
      <c r="L33" s="195"/>
    </row>
    <row r="34" spans="1:12" x14ac:dyDescent="0.25">
      <c r="A34" s="42"/>
      <c r="B34" s="14"/>
      <c r="C34" s="206" t="s">
        <v>120</v>
      </c>
      <c r="D34" s="14">
        <v>1.58</v>
      </c>
      <c r="E34" s="43"/>
      <c r="F34" s="44"/>
      <c r="G34" s="202" t="s">
        <v>92</v>
      </c>
      <c r="H34" s="203">
        <f t="shared" si="3"/>
        <v>0.13170550333953035</v>
      </c>
      <c r="I34" s="204">
        <f t="shared" si="3"/>
        <v>1.001144736068319</v>
      </c>
      <c r="J34" s="67"/>
      <c r="K34" s="68"/>
      <c r="L34" s="195"/>
    </row>
    <row r="35" spans="1:12" x14ac:dyDescent="0.25">
      <c r="A35" s="42"/>
      <c r="B35" s="14"/>
      <c r="C35" s="14"/>
      <c r="D35" s="14"/>
      <c r="E35" s="43"/>
      <c r="F35" s="44"/>
      <c r="G35" s="202" t="s">
        <v>93</v>
      </c>
      <c r="H35" s="203">
        <f t="shared" si="3"/>
        <v>0.12013963184557179</v>
      </c>
      <c r="I35" s="204">
        <f t="shared" si="3"/>
        <v>1.0041576984899088</v>
      </c>
      <c r="J35" s="67"/>
      <c r="K35" s="68"/>
      <c r="L35" s="195"/>
    </row>
    <row r="36" spans="1:12" ht="15.75" thickBot="1" x14ac:dyDescent="0.3">
      <c r="A36" s="208"/>
      <c r="B36" s="209"/>
      <c r="C36" s="210" t="s">
        <v>121</v>
      </c>
      <c r="D36" s="209" t="s">
        <v>122</v>
      </c>
      <c r="E36" s="211"/>
      <c r="F36" s="44"/>
      <c r="G36" s="202" t="s">
        <v>94</v>
      </c>
      <c r="H36" s="203">
        <f t="shared" si="3"/>
        <v>0.11838288528586191</v>
      </c>
      <c r="I36" s="204">
        <f t="shared" si="3"/>
        <v>1.002488440709157</v>
      </c>
      <c r="J36" s="67"/>
      <c r="K36" s="68"/>
      <c r="L36" s="195"/>
    </row>
    <row r="37" spans="1:12" x14ac:dyDescent="0.25">
      <c r="A37" s="14"/>
      <c r="B37" s="68"/>
      <c r="C37" s="68"/>
      <c r="D37" s="68"/>
      <c r="E37" s="68"/>
      <c r="F37" s="68"/>
      <c r="G37" s="202" t="s">
        <v>95</v>
      </c>
      <c r="H37" s="203">
        <f t="shared" si="3"/>
        <v>0.11642328995270437</v>
      </c>
      <c r="I37" s="204">
        <f t="shared" si="3"/>
        <v>1.0018289137941954</v>
      </c>
      <c r="J37" s="67"/>
      <c r="K37" s="68"/>
      <c r="L37" s="195"/>
    </row>
    <row r="38" spans="1:12" x14ac:dyDescent="0.25">
      <c r="A38" s="14"/>
      <c r="B38" s="68"/>
      <c r="C38" s="68"/>
      <c r="D38" s="68"/>
      <c r="E38" s="68"/>
      <c r="F38" s="68"/>
      <c r="G38" s="202" t="s">
        <v>96</v>
      </c>
      <c r="H38" s="203">
        <f t="shared" si="3"/>
        <v>0.1097222720203708</v>
      </c>
      <c r="I38" s="204">
        <f t="shared" si="3"/>
        <v>0.99796137658278716</v>
      </c>
      <c r="J38" s="67"/>
      <c r="K38" s="68"/>
      <c r="L38" s="195"/>
    </row>
    <row r="39" spans="1:12" ht="15.75" thickBot="1" x14ac:dyDescent="0.3">
      <c r="A39" s="44"/>
      <c r="B39" s="44"/>
      <c r="C39" s="44"/>
      <c r="D39" s="44"/>
      <c r="E39" s="44"/>
      <c r="F39" s="44"/>
      <c r="G39" s="212" t="s">
        <v>123</v>
      </c>
      <c r="H39" s="213"/>
      <c r="I39" s="214">
        <f>SUM(I31:I38)</f>
        <v>8.0131702092285053</v>
      </c>
      <c r="J39" s="44"/>
      <c r="K39" s="44"/>
      <c r="L39" s="44"/>
    </row>
    <row r="40" spans="1:12" x14ac:dyDescent="0.25">
      <c r="A40" s="44"/>
      <c r="B40" s="44"/>
      <c r="C40" s="44"/>
      <c r="D40" s="44"/>
      <c r="E40" s="44"/>
      <c r="F40" s="44"/>
      <c r="G40" s="215"/>
      <c r="H40" s="215"/>
      <c r="I40" s="216"/>
      <c r="J40" s="44"/>
      <c r="K40" s="44"/>
      <c r="L40" s="44"/>
    </row>
    <row r="41" spans="1:12" ht="15.75" x14ac:dyDescent="0.25">
      <c r="A41" s="217">
        <v>118</v>
      </c>
      <c r="B41" s="217"/>
      <c r="C41" s="217"/>
      <c r="D41" s="217"/>
      <c r="E41" s="217"/>
      <c r="F41" s="217"/>
      <c r="G41" s="217"/>
      <c r="H41" s="217"/>
      <c r="I41" s="217"/>
      <c r="J41" s="217"/>
      <c r="K41" s="217"/>
      <c r="L41" s="217"/>
    </row>
    <row r="44" spans="1:12" x14ac:dyDescent="0.25">
      <c r="A44" t="s">
        <v>124</v>
      </c>
    </row>
    <row r="46" spans="1:12" ht="15.75" x14ac:dyDescent="0.25">
      <c r="A46" s="218" t="s">
        <v>125</v>
      </c>
      <c r="B46" s="219">
        <v>1</v>
      </c>
      <c r="C46" s="219">
        <v>2</v>
      </c>
      <c r="D46" s="219">
        <v>3</v>
      </c>
      <c r="E46" s="219">
        <v>4</v>
      </c>
      <c r="F46" s="219">
        <v>5</v>
      </c>
      <c r="G46" s="219">
        <v>6</v>
      </c>
      <c r="H46" s="219">
        <v>7</v>
      </c>
      <c r="I46" s="219">
        <v>8</v>
      </c>
    </row>
    <row r="47" spans="1:12" ht="15.75" x14ac:dyDescent="0.25">
      <c r="A47" s="218" t="s">
        <v>120</v>
      </c>
      <c r="B47" s="218">
        <v>0</v>
      </c>
      <c r="C47" s="218">
        <v>0</v>
      </c>
      <c r="D47" s="218">
        <v>0.57999999999999996</v>
      </c>
      <c r="E47" s="218">
        <v>0.9</v>
      </c>
      <c r="F47" s="218">
        <v>1.1200000000000001</v>
      </c>
      <c r="G47" s="218">
        <v>1.24</v>
      </c>
      <c r="H47" s="218">
        <v>1.32</v>
      </c>
      <c r="I47" s="218">
        <v>1.41</v>
      </c>
    </row>
    <row r="48" spans="1:12" ht="15.75" x14ac:dyDescent="0.25">
      <c r="A48" s="218" t="s">
        <v>125</v>
      </c>
      <c r="B48" s="219">
        <v>9</v>
      </c>
      <c r="C48" s="219">
        <v>10</v>
      </c>
      <c r="D48" s="219">
        <v>11</v>
      </c>
      <c r="E48" s="219">
        <v>12</v>
      </c>
      <c r="F48" s="219">
        <v>13</v>
      </c>
      <c r="G48" s="219">
        <v>14</v>
      </c>
      <c r="H48" s="219">
        <v>15</v>
      </c>
      <c r="I48" s="220"/>
    </row>
    <row r="49" spans="1:9" ht="15.75" x14ac:dyDescent="0.25">
      <c r="A49" s="218" t="s">
        <v>120</v>
      </c>
      <c r="B49" s="218">
        <v>1.45</v>
      </c>
      <c r="C49" s="218">
        <v>1.49</v>
      </c>
      <c r="D49" s="218">
        <v>1.51</v>
      </c>
      <c r="E49" s="218">
        <v>1.53</v>
      </c>
      <c r="F49" s="218">
        <v>1.56</v>
      </c>
      <c r="G49" s="218">
        <v>1.57</v>
      </c>
      <c r="H49" s="218">
        <v>1.58</v>
      </c>
      <c r="I49" s="220"/>
    </row>
    <row r="50" spans="1:9" ht="15.75" x14ac:dyDescent="0.25">
      <c r="A50" s="221" t="s">
        <v>126</v>
      </c>
    </row>
  </sheetData>
  <mergeCells count="7">
    <mergeCell ref="I48:I49"/>
    <mergeCell ref="A2:I2"/>
    <mergeCell ref="A16:I16"/>
    <mergeCell ref="K16:L16"/>
    <mergeCell ref="A30:E30"/>
    <mergeCell ref="G39:H39"/>
    <mergeCell ref="A41:L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topLeftCell="A25" workbookViewId="0">
      <selection activeCell="H30" sqref="H30"/>
    </sheetView>
  </sheetViews>
  <sheetFormatPr defaultRowHeight="15" x14ac:dyDescent="0.25"/>
  <cols>
    <col min="1" max="1" width="16.140625" customWidth="1"/>
    <col min="2" max="2" width="14.7109375" customWidth="1"/>
    <col min="3" max="5" width="19.7109375" customWidth="1"/>
  </cols>
  <sheetData>
    <row r="1" spans="1:5" ht="15.75" x14ac:dyDescent="0.25">
      <c r="A1" s="157" t="str">
        <f>'[1]Analisis AHP Pra-Iterasi'!A1</f>
        <v>Lampiran 9. Hasil perhitungan AHP</v>
      </c>
    </row>
    <row r="2" spans="1:5" ht="15.75" thickBot="1" x14ac:dyDescent="0.3">
      <c r="A2" s="222" t="s">
        <v>128</v>
      </c>
      <c r="B2" s="222"/>
      <c r="C2" s="222"/>
      <c r="D2" s="222"/>
      <c r="E2" s="222"/>
    </row>
    <row r="3" spans="1:5" ht="15.75" thickBot="1" x14ac:dyDescent="0.3">
      <c r="A3" s="223" t="s">
        <v>129</v>
      </c>
      <c r="B3" s="224" t="s">
        <v>127</v>
      </c>
      <c r="C3" s="224" t="s">
        <v>130</v>
      </c>
      <c r="D3" s="224" t="s">
        <v>131</v>
      </c>
      <c r="E3" s="225" t="s">
        <v>132</v>
      </c>
    </row>
    <row r="4" spans="1:5" x14ac:dyDescent="0.25">
      <c r="A4" s="226" t="s">
        <v>89</v>
      </c>
      <c r="B4" s="227">
        <f>'[1]Literasi Tahap 1'!O15</f>
        <v>0.13619584389030509</v>
      </c>
      <c r="C4" s="203">
        <f>'[1]Literasi Tahap 2'!O15</f>
        <v>0.13617129788963805</v>
      </c>
      <c r="D4" s="203">
        <f>'[1]literasi tahap 3'!O13</f>
        <v>0.13617126407741686</v>
      </c>
      <c r="E4" s="204">
        <f>'[1]literasi 4'!O13</f>
        <v>0.13617126407741686</v>
      </c>
    </row>
    <row r="5" spans="1:5" x14ac:dyDescent="0.25">
      <c r="A5" s="226" t="s">
        <v>90</v>
      </c>
      <c r="B5" s="227">
        <f>'[1]Literasi Tahap 1'!O16</f>
        <v>0.13738631762102427</v>
      </c>
      <c r="C5" s="203">
        <f>'[1]Literasi Tahap 2'!O16</f>
        <v>0.13725086041035786</v>
      </c>
      <c r="D5" s="203">
        <f>'[1]literasi tahap 3'!O14</f>
        <v>0.13725079914394214</v>
      </c>
      <c r="E5" s="204">
        <f>'[1]literasi 4'!O14</f>
        <v>0.13725079914394214</v>
      </c>
    </row>
    <row r="6" spans="1:5" x14ac:dyDescent="0.25">
      <c r="A6" s="226" t="s">
        <v>91</v>
      </c>
      <c r="B6" s="227">
        <f>'[1]Literasi Tahap 1'!O17</f>
        <v>0.13011245197654309</v>
      </c>
      <c r="C6" s="203">
        <f>'[1]Literasi Tahap 2'!O17</f>
        <v>0.12995315057746973</v>
      </c>
      <c r="D6" s="203">
        <f>'[1]literasi tahap 3'!O15</f>
        <v>0.12995310251250142</v>
      </c>
      <c r="E6" s="204">
        <f>'[1]literasi 4'!O15</f>
        <v>0.12995310251250142</v>
      </c>
    </row>
    <row r="7" spans="1:5" x14ac:dyDescent="0.25">
      <c r="A7" s="226" t="s">
        <v>92</v>
      </c>
      <c r="B7" s="227">
        <f>'[1]Literasi Tahap 1'!O18</f>
        <v>0.13170947568357513</v>
      </c>
      <c r="C7" s="203">
        <f>'[1]Literasi Tahap 2'!O18</f>
        <v>0.13157627236493399</v>
      </c>
      <c r="D7" s="203">
        <f>'[1]literasi tahap 3'!O16</f>
        <v>0.13157622599763333</v>
      </c>
      <c r="E7" s="204">
        <f>'[1]literasi 4'!O16</f>
        <v>0.13157622599763333</v>
      </c>
    </row>
    <row r="8" spans="1:5" x14ac:dyDescent="0.25">
      <c r="A8" s="226" t="s">
        <v>93</v>
      </c>
      <c r="B8" s="227">
        <f>'[1]Literasi Tahap 1'!O19</f>
        <v>0.12013459159599381</v>
      </c>
      <c r="C8" s="203">
        <f>'[1]Literasi Tahap 2'!O19</f>
        <v>0.12010572291111236</v>
      </c>
      <c r="D8" s="203">
        <f>'[1]literasi tahap 3'!O17</f>
        <v>0.12010572889521794</v>
      </c>
      <c r="E8" s="204">
        <f>'[1]literasi 4'!O17</f>
        <v>0.12010572889521794</v>
      </c>
    </row>
    <row r="9" spans="1:5" x14ac:dyDescent="0.25">
      <c r="A9" s="226" t="s">
        <v>94</v>
      </c>
      <c r="B9" s="227">
        <f>'[1]Literasi Tahap 1'!O20</f>
        <v>0.11835581335925982</v>
      </c>
      <c r="C9" s="203">
        <f>'[1]Literasi Tahap 2'!O20</f>
        <v>0.1184145030316848</v>
      </c>
      <c r="D9" s="203">
        <f>'[1]literasi tahap 3'!O18</f>
        <v>0.11841453281789688</v>
      </c>
      <c r="E9" s="204">
        <f>'[1]literasi 4'!O18</f>
        <v>0.11841453281789688</v>
      </c>
    </row>
    <row r="10" spans="1:5" x14ac:dyDescent="0.25">
      <c r="A10" s="226" t="s">
        <v>95</v>
      </c>
      <c r="B10" s="227">
        <f>'[1]Literasi Tahap 1'!O21</f>
        <v>0.1163924302694701</v>
      </c>
      <c r="C10" s="203">
        <f>'[1]Literasi Tahap 2'!O21</f>
        <v>0.11651196552887105</v>
      </c>
      <c r="D10" s="203">
        <f>'[1]literasi tahap 3'!O19</f>
        <v>0.11651201370069092</v>
      </c>
      <c r="E10" s="204">
        <f>'[1]literasi 4'!O19</f>
        <v>0.11651201370069092</v>
      </c>
    </row>
    <row r="11" spans="1:5" ht="15.75" thickBot="1" x14ac:dyDescent="0.3">
      <c r="A11" s="228" t="s">
        <v>96</v>
      </c>
      <c r="B11" s="229">
        <f>'[1]Literasi Tahap 1'!O22</f>
        <v>0.10971307560382884</v>
      </c>
      <c r="C11" s="230">
        <f>'[1]Literasi Tahap 1'!O22</f>
        <v>0.10971307560382884</v>
      </c>
      <c r="D11" s="230">
        <f>'[1]literasi tahap 3'!O20</f>
        <v>0.11001633285470046</v>
      </c>
      <c r="E11" s="231">
        <f>'[1]literasi 4'!O20</f>
        <v>0.11001633285470046</v>
      </c>
    </row>
    <row r="12" spans="1:5" ht="15.75" thickBot="1" x14ac:dyDescent="0.3">
      <c r="A12" s="222" t="s">
        <v>128</v>
      </c>
      <c r="B12" s="222"/>
      <c r="C12" s="222"/>
      <c r="D12" s="222"/>
      <c r="E12" s="222"/>
    </row>
    <row r="13" spans="1:5" ht="29.25" thickBot="1" x14ac:dyDescent="0.3">
      <c r="A13" s="232" t="s">
        <v>129</v>
      </c>
      <c r="B13" s="200" t="s">
        <v>133</v>
      </c>
      <c r="C13" s="200" t="s">
        <v>134</v>
      </c>
      <c r="D13" s="200" t="s">
        <v>135</v>
      </c>
      <c r="E13" s="201" t="s">
        <v>136</v>
      </c>
    </row>
    <row r="14" spans="1:5" x14ac:dyDescent="0.25">
      <c r="A14" s="233" t="s">
        <v>89</v>
      </c>
      <c r="B14" s="203">
        <f t="shared" ref="B14:B21" si="0">B4+C4+D4+E4</f>
        <v>0.54470966993477687</v>
      </c>
      <c r="C14" s="203">
        <f>B14/4</f>
        <v>0.13617741748369422</v>
      </c>
      <c r="D14" s="234">
        <f t="shared" ref="D14:D21" si="1">C14</f>
        <v>0.13617741748369422</v>
      </c>
      <c r="E14" s="235" t="s">
        <v>137</v>
      </c>
    </row>
    <row r="15" spans="1:5" x14ac:dyDescent="0.25">
      <c r="A15" s="233" t="s">
        <v>90</v>
      </c>
      <c r="B15" s="203">
        <f t="shared" si="0"/>
        <v>0.54913877631926633</v>
      </c>
      <c r="C15" s="203">
        <f t="shared" ref="C15:C21" si="2">B15/4</f>
        <v>0.13728469407981658</v>
      </c>
      <c r="D15" s="234">
        <f t="shared" si="1"/>
        <v>0.13728469407981658</v>
      </c>
      <c r="E15" s="235" t="s">
        <v>138</v>
      </c>
    </row>
    <row r="16" spans="1:5" x14ac:dyDescent="0.25">
      <c r="A16" s="233" t="s">
        <v>91</v>
      </c>
      <c r="B16" s="203">
        <f t="shared" si="0"/>
        <v>0.51997180757901562</v>
      </c>
      <c r="C16" s="203">
        <f t="shared" si="2"/>
        <v>0.12999295189475391</v>
      </c>
      <c r="D16" s="234">
        <f t="shared" si="1"/>
        <v>0.12999295189475391</v>
      </c>
      <c r="E16" s="235" t="s">
        <v>139</v>
      </c>
    </row>
    <row r="17" spans="1:5" x14ac:dyDescent="0.25">
      <c r="A17" s="233" t="s">
        <v>92</v>
      </c>
      <c r="B17" s="203">
        <f t="shared" si="0"/>
        <v>0.52643820004377573</v>
      </c>
      <c r="C17" s="203">
        <f t="shared" si="2"/>
        <v>0.13160955001094393</v>
      </c>
      <c r="D17" s="234">
        <f t="shared" si="1"/>
        <v>0.13160955001094393</v>
      </c>
      <c r="E17" s="235" t="s">
        <v>140</v>
      </c>
    </row>
    <row r="18" spans="1:5" x14ac:dyDescent="0.25">
      <c r="A18" s="233" t="s">
        <v>93</v>
      </c>
      <c r="B18" s="203">
        <f t="shared" si="0"/>
        <v>0.48045177229754205</v>
      </c>
      <c r="C18" s="203">
        <f t="shared" si="2"/>
        <v>0.12011294307438551</v>
      </c>
      <c r="D18" s="234">
        <f t="shared" si="1"/>
        <v>0.12011294307438551</v>
      </c>
      <c r="E18" s="235" t="s">
        <v>141</v>
      </c>
    </row>
    <row r="19" spans="1:5" x14ac:dyDescent="0.25">
      <c r="A19" s="233" t="s">
        <v>94</v>
      </c>
      <c r="B19" s="203">
        <f t="shared" si="0"/>
        <v>0.4735993820267384</v>
      </c>
      <c r="C19" s="203">
        <f t="shared" si="2"/>
        <v>0.1183998455066846</v>
      </c>
      <c r="D19" s="234">
        <f t="shared" si="1"/>
        <v>0.1183998455066846</v>
      </c>
      <c r="E19" s="235" t="s">
        <v>142</v>
      </c>
    </row>
    <row r="20" spans="1:5" x14ac:dyDescent="0.25">
      <c r="A20" s="233" t="s">
        <v>95</v>
      </c>
      <c r="B20" s="203">
        <f t="shared" si="0"/>
        <v>0.465928423199723</v>
      </c>
      <c r="C20" s="203">
        <f t="shared" si="2"/>
        <v>0.11648210579993075</v>
      </c>
      <c r="D20" s="234">
        <f t="shared" si="1"/>
        <v>0.11648210579993075</v>
      </c>
      <c r="E20" s="235" t="s">
        <v>143</v>
      </c>
    </row>
    <row r="21" spans="1:5" ht="15.75" thickBot="1" x14ac:dyDescent="0.3">
      <c r="A21" s="236" t="s">
        <v>96</v>
      </c>
      <c r="B21" s="230">
        <f t="shared" si="0"/>
        <v>0.43945881691705863</v>
      </c>
      <c r="C21" s="230">
        <f t="shared" si="2"/>
        <v>0.10986470422926466</v>
      </c>
      <c r="D21" s="237">
        <f t="shared" si="1"/>
        <v>0.10986470422926466</v>
      </c>
      <c r="E21" s="238" t="s">
        <v>144</v>
      </c>
    </row>
    <row r="23" spans="1:5" ht="15.75" thickBot="1" x14ac:dyDescent="0.3">
      <c r="A23" s="239" t="s">
        <v>145</v>
      </c>
    </row>
    <row r="24" spans="1:5" ht="33" customHeight="1" x14ac:dyDescent="0.25">
      <c r="A24" s="240" t="s">
        <v>89</v>
      </c>
      <c r="B24" s="241" t="s">
        <v>146</v>
      </c>
      <c r="C24" s="241"/>
      <c r="D24" s="241"/>
      <c r="E24" s="242"/>
    </row>
    <row r="25" spans="1:5" ht="35.25" customHeight="1" x14ac:dyDescent="0.25">
      <c r="A25" s="243" t="s">
        <v>90</v>
      </c>
      <c r="B25" s="244" t="s">
        <v>147</v>
      </c>
      <c r="C25" s="244"/>
      <c r="D25" s="244"/>
      <c r="E25" s="245"/>
    </row>
    <row r="26" spans="1:5" ht="32.25" customHeight="1" x14ac:dyDescent="0.25">
      <c r="A26" s="243" t="s">
        <v>91</v>
      </c>
      <c r="B26" s="246" t="s">
        <v>148</v>
      </c>
      <c r="C26" s="246"/>
      <c r="D26" s="246"/>
      <c r="E26" s="247"/>
    </row>
    <row r="27" spans="1:5" ht="42.75" customHeight="1" x14ac:dyDescent="0.25">
      <c r="A27" s="243" t="s">
        <v>92</v>
      </c>
      <c r="B27" s="246" t="s">
        <v>149</v>
      </c>
      <c r="C27" s="246"/>
      <c r="D27" s="246"/>
      <c r="E27" s="247"/>
    </row>
    <row r="28" spans="1:5" ht="29.25" customHeight="1" x14ac:dyDescent="0.25">
      <c r="A28" s="243" t="s">
        <v>93</v>
      </c>
      <c r="B28" s="244" t="s">
        <v>150</v>
      </c>
      <c r="C28" s="244"/>
      <c r="D28" s="244"/>
      <c r="E28" s="245"/>
    </row>
    <row r="29" spans="1:5" ht="36.75" customHeight="1" x14ac:dyDescent="0.25">
      <c r="A29" s="243" t="s">
        <v>94</v>
      </c>
      <c r="B29" s="248" t="s">
        <v>151</v>
      </c>
      <c r="C29" s="248"/>
      <c r="D29" s="248"/>
      <c r="E29" s="249"/>
    </row>
    <row r="30" spans="1:5" ht="78.75" customHeight="1" x14ac:dyDescent="0.25">
      <c r="A30" s="243" t="s">
        <v>95</v>
      </c>
      <c r="B30" s="250" t="s">
        <v>152</v>
      </c>
      <c r="C30" s="250"/>
      <c r="D30" s="250"/>
      <c r="E30" s="251"/>
    </row>
    <row r="31" spans="1:5" ht="27.75" customHeight="1" thickBot="1" x14ac:dyDescent="0.3">
      <c r="A31" s="252" t="s">
        <v>96</v>
      </c>
      <c r="B31" s="253" t="s">
        <v>153</v>
      </c>
      <c r="C31" s="253"/>
      <c r="D31" s="253"/>
      <c r="E31" s="254"/>
    </row>
  </sheetData>
  <mergeCells count="10">
    <mergeCell ref="B27:E27"/>
    <mergeCell ref="B28:E28"/>
    <mergeCell ref="B29:E29"/>
    <mergeCell ref="B30:E30"/>
    <mergeCell ref="B31:E31"/>
    <mergeCell ref="A2:E2"/>
    <mergeCell ref="A12:E12"/>
    <mergeCell ref="B24:E24"/>
    <mergeCell ref="B25:E25"/>
    <mergeCell ref="B26: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Perhitungan SWOT</vt:lpstr>
      <vt:lpstr>Nama Responden SWOT </vt:lpstr>
      <vt:lpstr>ANALISIS AHP</vt:lpstr>
      <vt:lpstr>ANALISIS AHP PRA LITERASI</vt:lpstr>
      <vt:lpstr>KESIMPULAN</vt:lpstr>
      <vt:lpstr>'Perhitungan SWOT'!Print_Area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cp:lastPrinted>2019-02-15T11:03:23Z</cp:lastPrinted>
  <dcterms:created xsi:type="dcterms:W3CDTF">2018-11-05T11:14:11Z</dcterms:created>
  <dcterms:modified xsi:type="dcterms:W3CDTF">2019-03-17T04:34:47Z</dcterms:modified>
</cp:coreProperties>
</file>